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ELITEBOOK\Downloads\"/>
    </mc:Choice>
  </mc:AlternateContent>
  <xr:revisionPtr revIDLastSave="0" documentId="13_ncr:1_{83536726-32D2-4A24-B85D-64C8E02AFE5F}" xr6:coauthVersionLast="47" xr6:coauthVersionMax="47" xr10:uidLastSave="{00000000-0000-0000-0000-000000000000}"/>
  <bookViews>
    <workbookView xWindow="-110" yWindow="-110" windowWidth="19420" windowHeight="10420" tabRatio="725" activeTab="2" xr2:uid="{00000000-000D-0000-FFFF-FFFF00000000}"/>
  </bookViews>
  <sheets>
    <sheet name="GERENCIA " sheetId="1" r:id="rId1"/>
    <sheet name="ADMIN" sheetId="12" r:id="rId2"/>
    <sheet name="ASISTENCIAL" sheetId="13" r:id="rId3"/>
    <sheet name="TABLA VALORACION" sheetId="4" r:id="rId4"/>
    <sheet name="Priorización Riesgos" sheetId="5" r:id="rId5"/>
  </sheets>
  <definedNames>
    <definedName name="_xlnm._FilterDatabase" localSheetId="1" hidden="1">ADMIN!$S$7:$T$17</definedName>
    <definedName name="_xlnm._FilterDatabase" localSheetId="2" hidden="1">ASISTENCIAL!$S$7:$T$17</definedName>
    <definedName name="_xlnm._FilterDatabase" localSheetId="0" hidden="1">'GERENCIA '!$S$7:$T$17</definedName>
    <definedName name="_xlnm.Print_Area" localSheetId="4">'Priorización Riesgos'!$B$2:$J$16</definedName>
    <definedName name="_xlnm.Print_Area" localSheetId="3">'TABLA VALORACION'!$B$1:$H$45</definedName>
    <definedName name="BB">#REF!</definedName>
  </definedNames>
  <calcPr calcId="191029"/>
</workbook>
</file>

<file path=xl/calcChain.xml><?xml version="1.0" encoding="utf-8"?>
<calcChain xmlns="http://schemas.openxmlformats.org/spreadsheetml/2006/main">
  <c r="X144" i="13" l="1"/>
  <c r="P144" i="13"/>
  <c r="O144" i="13"/>
  <c r="R144" i="13" s="1"/>
  <c r="S144" i="13" s="1"/>
  <c r="X143" i="13"/>
  <c r="S143" i="13"/>
  <c r="T143" i="13" s="1"/>
  <c r="R143" i="13"/>
  <c r="P143" i="13"/>
  <c r="O143" i="13"/>
  <c r="O142" i="13"/>
  <c r="X141" i="13"/>
  <c r="O141" i="13"/>
  <c r="P141" i="13" s="1"/>
  <c r="X140" i="13"/>
  <c r="S140" i="13"/>
  <c r="R140" i="13"/>
  <c r="P140" i="13"/>
  <c r="O140" i="13"/>
  <c r="X139" i="13"/>
  <c r="P139" i="13"/>
  <c r="O139" i="13"/>
  <c r="R139" i="13" s="1"/>
  <c r="S139" i="13" s="1"/>
  <c r="T139" i="13" s="1"/>
  <c r="X138" i="13"/>
  <c r="O138" i="13"/>
  <c r="P138" i="13" s="1"/>
  <c r="X137" i="13"/>
  <c r="O137" i="13"/>
  <c r="R137" i="13" s="1"/>
  <c r="S137" i="13" s="1"/>
  <c r="T137" i="13" s="1"/>
  <c r="X136" i="13"/>
  <c r="P136" i="13"/>
  <c r="O136" i="13"/>
  <c r="R136" i="13" s="1"/>
  <c r="S136" i="13" s="1"/>
  <c r="X135" i="13"/>
  <c r="O135" i="13"/>
  <c r="P135" i="13" s="1"/>
  <c r="X133" i="13"/>
  <c r="S133" i="13"/>
  <c r="R133" i="13"/>
  <c r="P133" i="13"/>
  <c r="O133" i="13"/>
  <c r="X132" i="13"/>
  <c r="R132" i="13"/>
  <c r="S132" i="13" s="1"/>
  <c r="O132" i="13"/>
  <c r="P132" i="13" s="1"/>
  <c r="X131" i="13"/>
  <c r="P131" i="13"/>
  <c r="O131" i="13"/>
  <c r="R131" i="13" s="1"/>
  <c r="S131" i="13" s="1"/>
  <c r="X130" i="13"/>
  <c r="S130" i="13"/>
  <c r="T130" i="13" s="1"/>
  <c r="R130" i="13"/>
  <c r="P130" i="13"/>
  <c r="O130" i="13"/>
  <c r="X129" i="13"/>
  <c r="P129" i="13"/>
  <c r="O129" i="13"/>
  <c r="R129" i="13" s="1"/>
  <c r="S129" i="13" s="1"/>
  <c r="T129" i="13" s="1"/>
  <c r="X128" i="13"/>
  <c r="O128" i="13"/>
  <c r="P128" i="13" s="1"/>
  <c r="R127" i="13"/>
  <c r="S127" i="13" s="1"/>
  <c r="P127" i="13"/>
  <c r="O127" i="13"/>
  <c r="X126" i="13"/>
  <c r="R126" i="13"/>
  <c r="S126" i="13" s="1"/>
  <c r="T126" i="13" s="1"/>
  <c r="O126" i="13"/>
  <c r="P126" i="13" s="1"/>
  <c r="P125" i="13"/>
  <c r="O125" i="13"/>
  <c r="R125" i="13" s="1"/>
  <c r="S125" i="13" s="1"/>
  <c r="T125" i="13" s="1"/>
  <c r="O124" i="13"/>
  <c r="X123" i="13"/>
  <c r="O123" i="13"/>
  <c r="R123" i="13" s="1"/>
  <c r="S123" i="13" s="1"/>
  <c r="T123" i="13" s="1"/>
  <c r="R122" i="13"/>
  <c r="S122" i="13" s="1"/>
  <c r="O122" i="13"/>
  <c r="P122" i="13" s="1"/>
  <c r="X121" i="13"/>
  <c r="P121" i="13"/>
  <c r="O121" i="13"/>
  <c r="R121" i="13" s="1"/>
  <c r="S121" i="13" s="1"/>
  <c r="X119" i="13"/>
  <c r="R119" i="13"/>
  <c r="S119" i="13" s="1"/>
  <c r="O119" i="13"/>
  <c r="X118" i="13"/>
  <c r="R118" i="13"/>
  <c r="S118" i="13" s="1"/>
  <c r="O118" i="13"/>
  <c r="X117" i="13"/>
  <c r="R117" i="13"/>
  <c r="S117" i="13" s="1"/>
  <c r="O117" i="13"/>
  <c r="X116" i="13"/>
  <c r="R116" i="13"/>
  <c r="S116" i="13" s="1"/>
  <c r="O116" i="13"/>
  <c r="X115" i="13"/>
  <c r="R115" i="13"/>
  <c r="S115" i="13" s="1"/>
  <c r="O115" i="13"/>
  <c r="O114" i="13"/>
  <c r="X113" i="13"/>
  <c r="S113" i="13"/>
  <c r="R113" i="13"/>
  <c r="P113" i="13"/>
  <c r="O113" i="13"/>
  <c r="X111" i="13"/>
  <c r="P111" i="13"/>
  <c r="O111" i="13"/>
  <c r="R111" i="13" s="1"/>
  <c r="S111" i="13" s="1"/>
  <c r="T111" i="13" s="1"/>
  <c r="X110" i="13"/>
  <c r="R110" i="13"/>
  <c r="S110" i="13" s="1"/>
  <c r="P110" i="13"/>
  <c r="O110" i="13"/>
  <c r="X109" i="13"/>
  <c r="R109" i="13"/>
  <c r="S109" i="13" s="1"/>
  <c r="T109" i="13" s="1"/>
  <c r="O109" i="13"/>
  <c r="P109" i="13" s="1"/>
  <c r="X108" i="13"/>
  <c r="P108" i="13"/>
  <c r="O108" i="13"/>
  <c r="R108" i="13" s="1"/>
  <c r="S108" i="13" s="1"/>
  <c r="X107" i="13"/>
  <c r="R107" i="13"/>
  <c r="S107" i="13" s="1"/>
  <c r="P107" i="13"/>
  <c r="O107" i="13"/>
  <c r="X106" i="13"/>
  <c r="R106" i="13"/>
  <c r="S106" i="13" s="1"/>
  <c r="T106" i="13" s="1"/>
  <c r="O106" i="13"/>
  <c r="P106" i="13" s="1"/>
  <c r="O105" i="13"/>
  <c r="P104" i="13"/>
  <c r="O104" i="13"/>
  <c r="R104" i="13" s="1"/>
  <c r="S104" i="13" s="1"/>
  <c r="X103" i="13"/>
  <c r="S103" i="13"/>
  <c r="T103" i="13" s="1"/>
  <c r="R103" i="13"/>
  <c r="P103" i="13"/>
  <c r="O103" i="13"/>
  <c r="X102" i="13"/>
  <c r="P102" i="13"/>
  <c r="O102" i="13"/>
  <c r="R102" i="13" s="1"/>
  <c r="S102" i="13" s="1"/>
  <c r="T102" i="13" s="1"/>
  <c r="X100" i="13"/>
  <c r="S100" i="13"/>
  <c r="T100" i="13" s="1"/>
  <c r="R100" i="13"/>
  <c r="P100" i="13"/>
  <c r="O100" i="13"/>
  <c r="X99" i="13"/>
  <c r="O99" i="13"/>
  <c r="R99" i="13" s="1"/>
  <c r="S99" i="13" s="1"/>
  <c r="X98" i="13"/>
  <c r="P98" i="13"/>
  <c r="O98" i="13"/>
  <c r="R98" i="13" s="1"/>
  <c r="S98" i="13" s="1"/>
  <c r="X97" i="13"/>
  <c r="S97" i="13"/>
  <c r="T97" i="13" s="1"/>
  <c r="R97" i="13"/>
  <c r="P97" i="13"/>
  <c r="O97" i="13"/>
  <c r="X96" i="13"/>
  <c r="P96" i="13"/>
  <c r="O96" i="13"/>
  <c r="R96" i="13" s="1"/>
  <c r="S96" i="13" s="1"/>
  <c r="T96" i="13" s="1"/>
  <c r="O95" i="13"/>
  <c r="X94" i="13"/>
  <c r="O94" i="13"/>
  <c r="R94" i="13" s="1"/>
  <c r="S94" i="13" s="1"/>
  <c r="T94" i="13" s="1"/>
  <c r="X92" i="13"/>
  <c r="O92" i="13"/>
  <c r="R92" i="13" s="1"/>
  <c r="S92" i="13" s="1"/>
  <c r="X91" i="13"/>
  <c r="O91" i="13"/>
  <c r="R91" i="13" s="1"/>
  <c r="S91" i="13" s="1"/>
  <c r="X90" i="13"/>
  <c r="R90" i="13"/>
  <c r="S90" i="13" s="1"/>
  <c r="T90" i="13" s="1"/>
  <c r="O90" i="13"/>
  <c r="X89" i="13"/>
  <c r="O89" i="13"/>
  <c r="R89" i="13" s="1"/>
  <c r="S89" i="13" s="1"/>
  <c r="T89" i="13" s="1"/>
  <c r="R88" i="13"/>
  <c r="S88" i="13" s="1"/>
  <c r="O88" i="13"/>
  <c r="X87" i="13"/>
  <c r="O87" i="13"/>
  <c r="R87" i="13" s="1"/>
  <c r="S87" i="13" s="1"/>
  <c r="T87" i="13" s="1"/>
  <c r="O86" i="13"/>
  <c r="X85" i="13"/>
  <c r="O85" i="13"/>
  <c r="R85" i="13" s="1"/>
  <c r="S85" i="13" s="1"/>
  <c r="T85" i="13" s="1"/>
  <c r="X84" i="13"/>
  <c r="S84" i="13"/>
  <c r="R84" i="13"/>
  <c r="X82" i="13"/>
  <c r="O82" i="13"/>
  <c r="R82" i="13" s="1"/>
  <c r="S82" i="13" s="1"/>
  <c r="X81" i="13"/>
  <c r="R81" i="13"/>
  <c r="S81" i="13" s="1"/>
  <c r="T81" i="13" s="1"/>
  <c r="P81" i="13"/>
  <c r="O81" i="13"/>
  <c r="X80" i="13"/>
  <c r="S80" i="13"/>
  <c r="R80" i="13"/>
  <c r="P80" i="13"/>
  <c r="O80" i="13"/>
  <c r="X79" i="13"/>
  <c r="O79" i="13"/>
  <c r="R79" i="13" s="1"/>
  <c r="S79" i="13" s="1"/>
  <c r="X78" i="13"/>
  <c r="R78" i="13"/>
  <c r="S78" i="13" s="1"/>
  <c r="T78" i="13" s="1"/>
  <c r="P78" i="13"/>
  <c r="O78" i="13"/>
  <c r="X77" i="13"/>
  <c r="R77" i="13"/>
  <c r="S77" i="13" s="1"/>
  <c r="T77" i="13" s="1"/>
  <c r="O77" i="13"/>
  <c r="P77" i="13" s="1"/>
  <c r="P76" i="13"/>
  <c r="O76" i="13"/>
  <c r="R76" i="13" s="1"/>
  <c r="S76" i="13" s="1"/>
  <c r="T76" i="13" s="1"/>
  <c r="O75" i="13"/>
  <c r="X74" i="13"/>
  <c r="O74" i="13"/>
  <c r="R74" i="13" s="1"/>
  <c r="S74" i="13" s="1"/>
  <c r="T74" i="13" s="1"/>
  <c r="P73" i="13"/>
  <c r="O73" i="13"/>
  <c r="R73" i="13" s="1"/>
  <c r="S73" i="13" s="1"/>
  <c r="T73" i="13" s="1"/>
  <c r="X72" i="13"/>
  <c r="O72" i="13"/>
  <c r="P72" i="13" s="1"/>
  <c r="X70" i="13"/>
  <c r="S70" i="13"/>
  <c r="R70" i="13"/>
  <c r="P70" i="13"/>
  <c r="O70" i="13"/>
  <c r="S69" i="13"/>
  <c r="R69" i="13"/>
  <c r="P69" i="13"/>
  <c r="O69" i="13"/>
  <c r="X68" i="13"/>
  <c r="O68" i="13"/>
  <c r="R68" i="13" s="1"/>
  <c r="S68" i="13" s="1"/>
  <c r="X67" i="13"/>
  <c r="R67" i="13"/>
  <c r="S67" i="13" s="1"/>
  <c r="T67" i="13" s="1"/>
  <c r="P67" i="13"/>
  <c r="O67" i="13"/>
  <c r="X66" i="13"/>
  <c r="S66" i="13"/>
  <c r="R66" i="13"/>
  <c r="P66" i="13"/>
  <c r="O66" i="13"/>
  <c r="S65" i="13"/>
  <c r="R65" i="13"/>
  <c r="P65" i="13"/>
  <c r="O65" i="13"/>
  <c r="S64" i="13"/>
  <c r="R64" i="13"/>
  <c r="P64" i="13"/>
  <c r="O64" i="13"/>
  <c r="S63" i="13"/>
  <c r="R63" i="13"/>
  <c r="P63" i="13"/>
  <c r="O63" i="13"/>
  <c r="O62" i="13"/>
  <c r="O61" i="13"/>
  <c r="R61" i="13" s="1"/>
  <c r="S61" i="13" s="1"/>
  <c r="X60" i="13"/>
  <c r="O60" i="13"/>
  <c r="P60" i="13" s="1"/>
  <c r="S58" i="13"/>
  <c r="T58" i="13" s="1"/>
  <c r="R58" i="13"/>
  <c r="P58" i="13"/>
  <c r="O58" i="13"/>
  <c r="X57" i="13"/>
  <c r="O57" i="13"/>
  <c r="P57" i="13" s="1"/>
  <c r="O56" i="13"/>
  <c r="R56" i="13" s="1"/>
  <c r="S56" i="13" s="1"/>
  <c r="X55" i="13"/>
  <c r="R55" i="13"/>
  <c r="S55" i="13" s="1"/>
  <c r="T55" i="13" s="1"/>
  <c r="P55" i="13"/>
  <c r="O55" i="13"/>
  <c r="X54" i="13"/>
  <c r="S54" i="13"/>
  <c r="R54" i="13"/>
  <c r="P54" i="13"/>
  <c r="O54" i="13"/>
  <c r="X53" i="13"/>
  <c r="O53" i="13"/>
  <c r="R53" i="13" s="1"/>
  <c r="S53" i="13" s="1"/>
  <c r="P52" i="13"/>
  <c r="O52" i="13"/>
  <c r="R52" i="13" s="1"/>
  <c r="S52" i="13" s="1"/>
  <c r="T52" i="13" s="1"/>
  <c r="O51" i="13"/>
  <c r="X50" i="13"/>
  <c r="S50" i="13"/>
  <c r="R50" i="13"/>
  <c r="P50" i="13"/>
  <c r="O50" i="13"/>
  <c r="X48" i="13"/>
  <c r="O48" i="13"/>
  <c r="R48" i="13" s="1"/>
  <c r="S48" i="13" s="1"/>
  <c r="X47" i="13"/>
  <c r="P47" i="13"/>
  <c r="O47" i="13"/>
  <c r="R47" i="13" s="1"/>
  <c r="S47" i="13" s="1"/>
  <c r="O46" i="13"/>
  <c r="R46" i="13" s="1"/>
  <c r="S46" i="13" s="1"/>
  <c r="X45" i="13"/>
  <c r="P45" i="13"/>
  <c r="O45" i="13"/>
  <c r="R45" i="13" s="1"/>
  <c r="S45" i="13" s="1"/>
  <c r="X44" i="13"/>
  <c r="S44" i="13"/>
  <c r="T44" i="13" s="1"/>
  <c r="R44" i="13"/>
  <c r="P44" i="13"/>
  <c r="O44" i="13"/>
  <c r="X43" i="13"/>
  <c r="O43" i="13"/>
  <c r="R43" i="13" s="1"/>
  <c r="S43" i="13" s="1"/>
  <c r="X42" i="13"/>
  <c r="P42" i="13"/>
  <c r="O42" i="13"/>
  <c r="R42" i="13" s="1"/>
  <c r="S42" i="13" s="1"/>
  <c r="X41" i="13"/>
  <c r="O41" i="13"/>
  <c r="P41" i="13" s="1"/>
  <c r="R39" i="13"/>
  <c r="S39" i="13" s="1"/>
  <c r="P39" i="13"/>
  <c r="O39" i="13"/>
  <c r="R38" i="13"/>
  <c r="S38" i="13" s="1"/>
  <c r="O38" i="13"/>
  <c r="X37" i="13"/>
  <c r="R37" i="13"/>
  <c r="S37" i="13" s="1"/>
  <c r="P37" i="13"/>
  <c r="O37" i="13"/>
  <c r="X36" i="13"/>
  <c r="S36" i="13"/>
  <c r="R36" i="13"/>
  <c r="P36" i="13"/>
  <c r="O36" i="13"/>
  <c r="X35" i="13"/>
  <c r="P35" i="13"/>
  <c r="O35" i="13"/>
  <c r="R35" i="13" s="1"/>
  <c r="S35" i="13" s="1"/>
  <c r="T35" i="13" s="1"/>
  <c r="P34" i="13"/>
  <c r="O34" i="13"/>
  <c r="R34" i="13" s="1"/>
  <c r="S34" i="13" s="1"/>
  <c r="X33" i="13"/>
  <c r="S33" i="13"/>
  <c r="T33" i="13" s="1"/>
  <c r="R33" i="13"/>
  <c r="P33" i="13"/>
  <c r="O33" i="13"/>
  <c r="O32" i="13"/>
  <c r="R32" i="13" s="1"/>
  <c r="S32" i="13" s="1"/>
  <c r="T32" i="13" s="1"/>
  <c r="X31" i="13"/>
  <c r="R31" i="13"/>
  <c r="S31" i="13" s="1"/>
  <c r="T31" i="13" s="1"/>
  <c r="P31" i="13"/>
  <c r="O31" i="13"/>
  <c r="O29" i="13"/>
  <c r="P29" i="13" s="1"/>
  <c r="R28" i="13"/>
  <c r="S28" i="13" s="1"/>
  <c r="P28" i="13"/>
  <c r="O28" i="13"/>
  <c r="X27" i="13"/>
  <c r="S27" i="13"/>
  <c r="R27" i="13"/>
  <c r="P27" i="13"/>
  <c r="O27" i="13"/>
  <c r="O26" i="13"/>
  <c r="R26" i="13" s="1"/>
  <c r="S26" i="13" s="1"/>
  <c r="T26" i="13" s="1"/>
  <c r="X25" i="13"/>
  <c r="R25" i="13"/>
  <c r="S25" i="13" s="1"/>
  <c r="T25" i="13" s="1"/>
  <c r="P25" i="13"/>
  <c r="O25" i="13"/>
  <c r="X24" i="13"/>
  <c r="S24" i="13"/>
  <c r="R24" i="13"/>
  <c r="P24" i="13"/>
  <c r="O24" i="13"/>
  <c r="X23" i="13"/>
  <c r="O23" i="13"/>
  <c r="R23" i="13" s="1"/>
  <c r="S23" i="13" s="1"/>
  <c r="O22" i="13"/>
  <c r="P22" i="13" s="1"/>
  <c r="X21" i="13"/>
  <c r="P21" i="13"/>
  <c r="O21" i="13"/>
  <c r="R21" i="13" s="1"/>
  <c r="S21" i="13" s="1"/>
  <c r="X19" i="13"/>
  <c r="R19" i="13"/>
  <c r="S19" i="13" s="1"/>
  <c r="P19" i="13"/>
  <c r="O19" i="13"/>
  <c r="X17" i="13"/>
  <c r="S17" i="13"/>
  <c r="R17" i="13"/>
  <c r="P17" i="13"/>
  <c r="O17" i="13"/>
  <c r="X16" i="13"/>
  <c r="O16" i="13"/>
  <c r="R16" i="13" s="1"/>
  <c r="S16" i="13" s="1"/>
  <c r="T16" i="13" s="1"/>
  <c r="O15" i="13"/>
  <c r="R14" i="13"/>
  <c r="S14" i="13" s="1"/>
  <c r="T14" i="13" s="1"/>
  <c r="P14" i="13"/>
  <c r="O14" i="13"/>
  <c r="X13" i="13"/>
  <c r="O13" i="13"/>
  <c r="P13" i="13" s="1"/>
  <c r="X12" i="13"/>
  <c r="P12" i="13"/>
  <c r="O12" i="13"/>
  <c r="R12" i="13" s="1"/>
  <c r="S12" i="13" s="1"/>
  <c r="P11" i="13"/>
  <c r="O11" i="13"/>
  <c r="R11" i="13" s="1"/>
  <c r="S11" i="13" s="1"/>
  <c r="R10" i="13"/>
  <c r="S10" i="13" s="1"/>
  <c r="T10" i="13" s="1"/>
  <c r="O10" i="13"/>
  <c r="R8" i="13"/>
  <c r="S8" i="13" s="1"/>
  <c r="T8" i="13" s="1"/>
  <c r="O8" i="13"/>
  <c r="X17" i="12"/>
  <c r="O17" i="12"/>
  <c r="R17" i="12" s="1"/>
  <c r="S17" i="12" s="1"/>
  <c r="T17" i="12" s="1"/>
  <c r="X16" i="12"/>
  <c r="P16" i="12"/>
  <c r="O16" i="12"/>
  <c r="R16" i="12" s="1"/>
  <c r="S16" i="12" s="1"/>
  <c r="X15" i="12"/>
  <c r="O15" i="12"/>
  <c r="R15" i="12" s="1"/>
  <c r="S15" i="12" s="1"/>
  <c r="X14" i="12"/>
  <c r="O14" i="12"/>
  <c r="R14" i="12" s="1"/>
  <c r="S14" i="12" s="1"/>
  <c r="T14" i="12" s="1"/>
  <c r="X13" i="12"/>
  <c r="R13" i="12"/>
  <c r="S13" i="12" s="1"/>
  <c r="T13" i="12" s="1"/>
  <c r="O13" i="12"/>
  <c r="P13" i="12" s="1"/>
  <c r="X12" i="12"/>
  <c r="O12" i="12"/>
  <c r="P12" i="12" s="1"/>
  <c r="X11" i="12"/>
  <c r="O11" i="12"/>
  <c r="R11" i="12" s="1"/>
  <c r="S11" i="12" s="1"/>
  <c r="X10" i="12"/>
  <c r="P10" i="12"/>
  <c r="O10" i="12"/>
  <c r="R10" i="12" s="1"/>
  <c r="S10" i="12" s="1"/>
  <c r="T10" i="12" s="1"/>
  <c r="X9" i="12"/>
  <c r="P9" i="12"/>
  <c r="O9" i="12"/>
  <c r="R9" i="12" s="1"/>
  <c r="S9" i="12" s="1"/>
  <c r="T9" i="12" s="1"/>
  <c r="X8" i="12"/>
  <c r="R8" i="12"/>
  <c r="S8" i="12" s="1"/>
  <c r="T8" i="12" s="1"/>
  <c r="P8" i="12"/>
  <c r="O8" i="12"/>
  <c r="R22" i="13" l="1"/>
  <c r="S22" i="13" s="1"/>
  <c r="R41" i="13"/>
  <c r="S41" i="13" s="1"/>
  <c r="R135" i="13"/>
  <c r="S135" i="13" s="1"/>
  <c r="R138" i="13"/>
  <c r="S138" i="13" s="1"/>
  <c r="P23" i="13"/>
  <c r="P26" i="13"/>
  <c r="P32" i="13"/>
  <c r="P43" i="13"/>
  <c r="P48" i="13"/>
  <c r="P53" i="13"/>
  <c r="P56" i="13"/>
  <c r="P68" i="13"/>
  <c r="P74" i="13"/>
  <c r="P79" i="13"/>
  <c r="P82" i="13"/>
  <c r="P94" i="13"/>
  <c r="P99" i="13"/>
  <c r="P123" i="13"/>
  <c r="P137" i="13"/>
  <c r="R13" i="13"/>
  <c r="S13" i="13" s="1"/>
  <c r="T13" i="13" s="1"/>
  <c r="R57" i="13"/>
  <c r="S57" i="13" s="1"/>
  <c r="R29" i="13"/>
  <c r="S29" i="13" s="1"/>
  <c r="R60" i="13"/>
  <c r="S60" i="13" s="1"/>
  <c r="T60" i="13" s="1"/>
  <c r="R72" i="13"/>
  <c r="S72" i="13" s="1"/>
  <c r="R128" i="13"/>
  <c r="S128" i="13" s="1"/>
  <c r="R141" i="13"/>
  <c r="S141" i="13" s="1"/>
  <c r="T141" i="13" s="1"/>
  <c r="P61" i="13"/>
  <c r="R12" i="12"/>
  <c r="S12" i="12" s="1"/>
  <c r="T12" i="12" s="1"/>
  <c r="P15" i="12"/>
  <c r="P11" i="12"/>
  <c r="P14" i="12"/>
  <c r="P17" i="12"/>
  <c r="X16" i="1" l="1"/>
  <c r="O16" i="1"/>
  <c r="O8" i="1" l="1"/>
  <c r="R8" i="1" s="1"/>
  <c r="S8" i="1" s="1"/>
  <c r="T8" i="1" s="1"/>
  <c r="X8" i="1"/>
  <c r="O9" i="1"/>
  <c r="P9" i="1" s="1"/>
  <c r="X9" i="1"/>
  <c r="O10" i="1"/>
  <c r="R10" i="1" s="1"/>
  <c r="S10" i="1" s="1"/>
  <c r="T10" i="1" s="1"/>
  <c r="X10" i="1"/>
  <c r="O11" i="1"/>
  <c r="R11" i="1" s="1"/>
  <c r="S11" i="1" s="1"/>
  <c r="T11" i="1" s="1"/>
  <c r="X11" i="1"/>
  <c r="O12" i="1"/>
  <c r="R12" i="1" s="1"/>
  <c r="S12" i="1" s="1"/>
  <c r="T12" i="1" s="1"/>
  <c r="X12" i="1"/>
  <c r="O13" i="1"/>
  <c r="P13" i="1" s="1"/>
  <c r="X13" i="1"/>
  <c r="O14" i="1"/>
  <c r="R14" i="1" s="1"/>
  <c r="S14" i="1" s="1"/>
  <c r="T14" i="1" s="1"/>
  <c r="X14" i="1"/>
  <c r="O15" i="1"/>
  <c r="R15" i="1" s="1"/>
  <c r="S15" i="1" s="1"/>
  <c r="T15" i="1" s="1"/>
  <c r="X15" i="1"/>
  <c r="O17" i="1"/>
  <c r="R17" i="1" s="1"/>
  <c r="S17" i="1" s="1"/>
  <c r="X17" i="1"/>
  <c r="P14" i="1"/>
  <c r="P12" i="1" l="1"/>
  <c r="R9" i="1"/>
  <c r="S9" i="1" s="1"/>
  <c r="T9" i="1" s="1"/>
  <c r="P17" i="1"/>
  <c r="R13" i="1"/>
  <c r="S13" i="1" s="1"/>
  <c r="T13" i="1" s="1"/>
  <c r="P11" i="1"/>
  <c r="P15" i="1"/>
  <c r="P8" i="1"/>
  <c r="P10" i="1"/>
</calcChain>
</file>

<file path=xl/sharedStrings.xml><?xml version="1.0" encoding="utf-8"?>
<sst xmlns="http://schemas.openxmlformats.org/spreadsheetml/2006/main" count="2054" uniqueCount="456">
  <si>
    <t>SISTEMA DE GESTIÓN EN SEGURIDAD Y SALUD EN EL TRABAJO</t>
  </si>
  <si>
    <t>Proceso</t>
  </si>
  <si>
    <t>Lugar</t>
  </si>
  <si>
    <t>Actividad</t>
  </si>
  <si>
    <t>Tarea</t>
  </si>
  <si>
    <t>Rutinario (Si o No)</t>
  </si>
  <si>
    <t>PELIGRO</t>
  </si>
  <si>
    <t>Efectos
 Posibles</t>
  </si>
  <si>
    <t>Controles Existentes</t>
  </si>
  <si>
    <t>EVALUCION DEL RIESGO</t>
  </si>
  <si>
    <t>Valoración del Riesgo</t>
  </si>
  <si>
    <t>MEDIDAS DE INTERVENCIÓN</t>
  </si>
  <si>
    <t>Factor de riesgos</t>
  </si>
  <si>
    <t>Clasificación</t>
  </si>
  <si>
    <t>FUENTE</t>
  </si>
  <si>
    <t xml:space="preserve">MEDIO </t>
  </si>
  <si>
    <t>INDIVIDUO</t>
  </si>
  <si>
    <t>Nivel de Deficiencia</t>
  </si>
  <si>
    <t xml:space="preserve">Nivel de exposición </t>
  </si>
  <si>
    <t>Nivel de Probabilidad (ND X NE)</t>
  </si>
  <si>
    <t>Interpretación del nivel
 de Probabilidad</t>
  </si>
  <si>
    <t>Nivel de Consecuencia</t>
  </si>
  <si>
    <t>Nivel de Riesgo e Intervención</t>
  </si>
  <si>
    <t xml:space="preserve">Interpretación del Nivel de Riesgo </t>
  </si>
  <si>
    <t>Aceptabilidad del Riesgo</t>
  </si>
  <si>
    <t>PROPIOS</t>
  </si>
  <si>
    <t>EN MISIÓN</t>
  </si>
  <si>
    <t>TERCEROS</t>
  </si>
  <si>
    <t>No. de Expuesto</t>
  </si>
  <si>
    <t>Peor Consecuencia</t>
  </si>
  <si>
    <t>Existencia de Requisito legal especifico Asociado (Si o No)</t>
  </si>
  <si>
    <t>ELIMINACIÓN</t>
  </si>
  <si>
    <t>SUSTITUCIÓN</t>
  </si>
  <si>
    <t>INGENERÍA</t>
  </si>
  <si>
    <t>ADMIN</t>
  </si>
  <si>
    <t>EPP</t>
  </si>
  <si>
    <t>GERENCIA - SUB GERENCIA</t>
  </si>
  <si>
    <t xml:space="preserve">OFICINAS ADMINISTRATIVAS </t>
  </si>
  <si>
    <t>ESTABLECER DE MANERA GENERAL LA CONCEPCIÓN GERENCIAL  EN QUE SE BASA EL MODELO ORGANIZACIONAL</t>
  </si>
  <si>
    <t>GESTIÓN GERENCIAL, ADMINISTRATIVA, COMERCIAL,  FINANCIERA.</t>
  </si>
  <si>
    <t>SI</t>
  </si>
  <si>
    <t>Por adopción de posición sentado y movimientos repetitivos durante la jornada laboral.</t>
  </si>
  <si>
    <t>Biomecánico</t>
  </si>
  <si>
    <t>Posible riesgo de lesiones por trauma acumulativo, lesiones del sistema músculo esquelético.</t>
  </si>
  <si>
    <t>no verificable</t>
  </si>
  <si>
    <t>Cansancio o fatiga, problemas osteomusculares</t>
  </si>
  <si>
    <t>Realizar inspección en puestos de trabajo para valorar la necesidad de suministro de elementos como teclado, soporte  adicional para equipos portatiles,  descansapies.</t>
  </si>
  <si>
    <t>Examenes medicos ocupacionales, programa  de pausas activas, realizar evaluación ergonómica de puestos de trabajo, capacitación higiene postural,  Implementar SVE.</t>
  </si>
  <si>
    <t xml:space="preserve"> Responsabilida del cargo, Relaciones personales.</t>
  </si>
  <si>
    <t>Psicosocial</t>
  </si>
  <si>
    <t>Posible generación  ansiedad, alteraciones emocionales, estrés, migraña, cefalea.</t>
  </si>
  <si>
    <t>Estrés, Ansiedad, gatritis</t>
  </si>
  <si>
    <t>Implementar el sistema de Vigilancia de Riesgo Psicosocial y creación de grupos focales de intervención. Y aplicación bateria del ministerio, conformación y funcionamiento del comité de convivencia laboral. Act preventiva y educativas para prevenir acoso laboral</t>
  </si>
  <si>
    <t xml:space="preserve">SI </t>
  </si>
  <si>
    <t>Locativos desplazamiento entre áreas, superficies de trabajo de las oficinas al hospital.</t>
  </si>
  <si>
    <t>De seguridad (Locativo)</t>
  </si>
  <si>
    <t xml:space="preserve">Golpes contra o por objetos, caidas a nivel y desnivel fracturas, contusiones, esquinces </t>
  </si>
  <si>
    <t>Fracturas, esguinces, politraumatismos</t>
  </si>
  <si>
    <t>Gestionar recursos para el control del riesgo locativo</t>
  </si>
  <si>
    <t>Exposición a radiación no ionizante e iluminación inadecuada</t>
  </si>
  <si>
    <t>Físico</t>
  </si>
  <si>
    <t>Fatiga visual, irritación de ojos, cefalea.</t>
  </si>
  <si>
    <t>disminución y fatiga visual</t>
  </si>
  <si>
    <t xml:space="preserve">Control de resplandores y reflejos </t>
  </si>
  <si>
    <t>Mantenimiento  de iluminarias,  pausas activas.</t>
  </si>
  <si>
    <t>Sismo,Terremoto,Descargas atmosféricas</t>
  </si>
  <si>
    <t xml:space="preserve"> Natural</t>
  </si>
  <si>
    <t>Golpes,por o contra objeto,heridas, contusiones, fracturas,daño a la propiedad</t>
  </si>
  <si>
    <t>Alarmas, señalización y demarcación de áreas</t>
  </si>
  <si>
    <t>Politraumatismos</t>
  </si>
  <si>
    <t>Mantener el sistema de alertas en optimas condiciones</t>
  </si>
  <si>
    <t xml:space="preserve">Capacitar la brigada de emergencia  (programa de capacitación), implementar plan de emergencia, realizar simulacro de evacuacion, inspección de extintores,  implementacion del plan de emergencias, socialización y publicación plan de evacuación. </t>
  </si>
  <si>
    <t>Atenciòn  de llamadas telefonica,  celular</t>
  </si>
  <si>
    <t>Fisico</t>
  </si>
  <si>
    <t>Ftiga auditiva, cefalea,irritabilidad</t>
  </si>
  <si>
    <t>Mantenimiento preventivo a equipos de comunicaciòn</t>
  </si>
  <si>
    <t>Hipoacusia, fatiga auditiva, irritabilidad</t>
  </si>
  <si>
    <t xml:space="preserve"> Pausas activas.</t>
  </si>
  <si>
    <t xml:space="preserve">Eléctrico por contacto eléctrico directo o indirecto de baja tensión </t>
  </si>
  <si>
    <t>De seguridad (Electrico)</t>
  </si>
  <si>
    <t>Posibles accidentes de trabajo,  quemaduras, electrización y electrocución</t>
  </si>
  <si>
    <t>canalizacion de redes y mantenimiento a redes</t>
  </si>
  <si>
    <t>Demarcación, señalización,</t>
  </si>
  <si>
    <t>Quemadura, electrocución</t>
  </si>
  <si>
    <t>Evitar que personas no autorizadas  manipulen equipos o tomas eléctricos o ingresen a sitios restringidos. Garantizar el aislamiento eléctrico, de todos los cables activos, mantener empalmes y conexiones siempre aisladas y protegidos, utilizar aparatos que esten bien  conectados.</t>
  </si>
  <si>
    <t>De Seguridad (Accidente de Transito)</t>
  </si>
  <si>
    <t>Posibles Golpes por o contra, heridas, cortaduras, contusiones.accidentes</t>
  </si>
  <si>
    <t>Controles de seguridad</t>
  </si>
  <si>
    <t>politraumatismos, heridas, muerte</t>
  </si>
  <si>
    <t xml:space="preserve">  Capacitacion sobre manejo defensivo
Capacitacion sobre seguridad vial</t>
  </si>
  <si>
    <t>Posibilidad de robos, extorsión, atentando, secuestro, atencion al publico.</t>
  </si>
  <si>
    <t>De Seguridad (Riesgo público)</t>
  </si>
  <si>
    <t xml:space="preserve">  Capacitacion manejo de riesgo publico, que hacer antes, durante, despues.   Brigada de emergencia  (programa de capacitación)</t>
  </si>
  <si>
    <t>ELABORADO:</t>
  </si>
  <si>
    <t xml:space="preserve">CARGO: </t>
  </si>
  <si>
    <t>PROFESIONAL EN SALUD OCUPACIONAL</t>
  </si>
  <si>
    <t>ADMINISTRATIVO</t>
  </si>
  <si>
    <t>OFICINAS ADMINISTRATIVAS</t>
  </si>
  <si>
    <t>CONTROL INTERNO, PROYECTOS, CALIDAD, CONTABILIDAD, RECEPCION, FACTURACION</t>
  </si>
  <si>
    <t>LABORES DE OFICINA, MANEJO .DE DOCUMENTACION, DESPLAZAMIENTOS O VISITAS A ENTDIDADES, CONTRATACION, INVENTARIOS, ATENCION AL PUBLICO, ARCHIVO, MANEJO DE DINERO EN CAJA.</t>
  </si>
  <si>
    <t>Por adopción de posición sentado y movimientos repetitivos durante la jornada laboral al realizar digitacion y manejo de mouse.</t>
  </si>
  <si>
    <t xml:space="preserve">Posible riesgo de lesiones por trauma acumulativo, lesiones del sistema músculo esquelético, </t>
  </si>
  <si>
    <t>Alteración musculo-esqueletica</t>
  </si>
  <si>
    <t>Examenes medicos ocupacionales, programa  de pausas activas, realizar evaluación ergonómica de puestos de trabajo, capacitación higiene postural,  Implementar SVE. Evitar almacenar cajas debajo de los escritorios.</t>
  </si>
  <si>
    <t xml:space="preserve">Contenido de la tarea, monotonia, relaciones personales, </t>
  </si>
  <si>
    <t>Posible generación  ansiedad, alteraciones emocionales, estrés, migraña, cefalea, alteraciones gastrointestinales y insomnio.</t>
  </si>
  <si>
    <t>Migraña y alteraciones gastrointestinal</t>
  </si>
  <si>
    <t>Definir manual de funciones del cargo, Implementar el sistema de Vigilancia de Riesgo Psicosocial, aplicación bateria del ministerio para riesgo psicosocial,  funcionamiento del comité de convivencia laboral, implementar programa de estilos de vida y trabajo saludable, capacitar en manejo de estres. Act preventiva y educativas para prevenir acoso laboral</t>
  </si>
  <si>
    <t>Locativo por desplazamiento entre áreas administrativas y hospitalizacion.</t>
  </si>
  <si>
    <t>Golpes contra o por objetos, caidas a nivel y desnivel fracturas, contusiones, esquinces, aplastamiento.</t>
  </si>
  <si>
    <t>Fracturas, esguinses, contusiones, politraumatismos, aplastamiento</t>
  </si>
  <si>
    <t>demarcación y señalización informativa preventiva, de evacaución  y  programa de orden y aseo de acuerdo a la normatividad legal vigente entre ellas las Resoluciones 1016 de 1989, Resolución 2400 de 1979. NTC 1461 y demas normas que lo requieran.</t>
  </si>
  <si>
    <t>Gestionar espacio y recursos para la aplicaciòn de las recomendaciones</t>
  </si>
  <si>
    <t>Politraumatismos, golpes, contusiones, aplastamiento, accidentes de trabajo</t>
  </si>
  <si>
    <t>Eléctrico por contacto eléctrico directo o indirecto de baja tensión, cableado sin canalizar, conexiones inadecuadas</t>
  </si>
  <si>
    <t>Canalizacion de redes y mantenimiento a redes</t>
  </si>
  <si>
    <t>Quemadura, electrocución perdidas de mercnacia</t>
  </si>
  <si>
    <t>Canalizar o recoger  cables sueltos de los equipos de computo, mantenimiento preventivo y correctivo a redes electricas</t>
  </si>
  <si>
    <t>OPERATIVO</t>
  </si>
  <si>
    <t>ESTACION ENFERMERIA (AUX ADMON , ENFERMERA JEFE)</t>
  </si>
  <si>
    <t>DOCUMENTACION, INFORMES, AUDITORIAS, RECEPCION DE LLAMADAS, REUNIONES Y COMITES</t>
  </si>
  <si>
    <t xml:space="preserve">Exposicion a virus y bacterias por contacto directo o indirecto  con pacientes </t>
  </si>
  <si>
    <t>Biologico</t>
  </si>
  <si>
    <t xml:space="preserve">Presencia de virus, bacterias </t>
  </si>
  <si>
    <t>Presencia de virus</t>
  </si>
  <si>
    <t>Se recomienda implementar uso de tapabocas o proteccion respiratoria.</t>
  </si>
  <si>
    <t>MANEJO Y TRASLADO DE PACIENTES, TERAPIA FISICA, MANEJO DE CALOR Y FRIO, INFORMES</t>
  </si>
  <si>
    <t>Por adopción de posición sentado y movimientos repetitivos durante la jornada laboral al realizar informes de pacientes.</t>
  </si>
  <si>
    <t>Exposicion a levantamiento de pacientes con peso aproximadamente de 60 Kg.</t>
  </si>
  <si>
    <t>Disconfor termico por manejo de paquetes de gel en pacientes (frio - calor)</t>
  </si>
  <si>
    <t>Dolor en articulaciones, inflamacion en manos, afectacion osteomuscular.</t>
  </si>
  <si>
    <t>Afectacion osteomuscular</t>
  </si>
  <si>
    <t>Realizar protocolo para manejo de bolsas (calor y frio) en pacientes.</t>
  </si>
  <si>
    <t>Exposicion a manejo de pacientes y atencion al publico.</t>
  </si>
  <si>
    <t>ATENCION A USUARIOS, ASIGNACION DE CITAS, FACTURACION, MANEJO DE SISTEMA, INFORMES DE PACIENTES, TOMA DE PRESION ARTERIAL, REMISION DE PACIENTES.</t>
  </si>
  <si>
    <t>Contenido de la tarea, monotonia, relaciones personales. Cumplimiento con entrega de informes de los pacientes diarios.</t>
  </si>
  <si>
    <t>ALMACEN</t>
  </si>
  <si>
    <t>MANEJO DE SUMINISTROS MEDICOS, PEDIDO DE SUMINISTROS, ENTREGA DE SUMINISTROS, REGISTRO EN SISTEMAS.</t>
  </si>
  <si>
    <t>Por adopción de posición sentado durante la jornada laboral.</t>
  </si>
  <si>
    <t>Locativo por almacenamiento de suministros medicos (caidas)</t>
  </si>
  <si>
    <t>Atencion al publico y personal medico.</t>
  </si>
  <si>
    <t>SIAU (AUXILIAR ADMON)</t>
  </si>
  <si>
    <t>RECEPCION DE LLAMADAS, ATENCION AL PUBLICO, QUEJAS Y RECLAMOS, MANEJO DE ENCUESTAS Y BUZON, INFORMES DE PACIENTES Y CITAS.</t>
  </si>
  <si>
    <t>Posibilidad de robos, extorsión, atentando, secuestro, atencion al publico, atencion a pacientes.</t>
  </si>
  <si>
    <t>CONSULTA EXTERNA (FACTURACION)</t>
  </si>
  <si>
    <t>FACTURACION DE CITAS, ASIGNACION DE CITAS, ATENCION AL PUBLICO, MANEJO DE DINEROS</t>
  </si>
  <si>
    <t>Manipulacion de dineros al facturar citas medicas</t>
  </si>
  <si>
    <t>Dermatitis, hongos, bacterias.</t>
  </si>
  <si>
    <t>Bacterias</t>
  </si>
  <si>
    <t>Manejo de antibacterial
Capacitacion sobre autocuidado</t>
  </si>
  <si>
    <t>URGENCIAS ( MEDICOS, ENFERMERO JEFE, AUXILIAR ENFERMERIA)</t>
  </si>
  <si>
    <t>ATENCION AL PUBLICO, MANEJO Y CUIDADO DE PACIENTE, PARTOS, MANIPULACION FLUIDOS COORPORALES</t>
  </si>
  <si>
    <t>Procedimientos con exposición a residuos liquidos y solidos contaminados con microorganismos</t>
  </si>
  <si>
    <t xml:space="preserve">Enfermedades infecciosas. </t>
  </si>
  <si>
    <t>Uso de guantes, mascarillas y caretas.</t>
  </si>
  <si>
    <t>Infecciones</t>
  </si>
  <si>
    <t xml:space="preserve"> Incluir en SVE por riesgo biológico. Realizar inspección de uso y estado de EPP</t>
  </si>
  <si>
    <t>procedimientos medico-quirúrgicos de primer nivel de atención con exposición a fluidos corporales</t>
  </si>
  <si>
    <t>Exposicion a desplazamientos areas rural.</t>
  </si>
  <si>
    <t>Posibilidad de robos, extorsión, atentando, secuestro, atencion al publicom ,manejo de paciente.</t>
  </si>
  <si>
    <t>LABORATORIO</t>
  </si>
  <si>
    <t>TOMA DE MUESTRAS, PROCESAR MUESTRA, INFORMES, ATENCION AL PUBLICO, ENTREGA DE RESULTADOS</t>
  </si>
  <si>
    <t>Procedimientos medico-quirúrgicos de primer nivel de atención con exposición a fluidos corporales</t>
  </si>
  <si>
    <t>Exposicion a vapores por la manipulacion de reactivos en el procesamiento de muestras.</t>
  </si>
  <si>
    <t>Quimico</t>
  </si>
  <si>
    <t>Enfermedades respiratorias, irritacion, alergias.</t>
  </si>
  <si>
    <t>Uso de guantes, mascarillas, gafas y delantal plastico.</t>
  </si>
  <si>
    <t>Irritacion vias respiratorias</t>
  </si>
  <si>
    <t>Verificar fichas tecnicas de productos para definir estandar de manejo de sustancias quimicas en el laboratorio.</t>
  </si>
  <si>
    <t>Actualizar matriz de EPP en donde se defina entrega, almacenamiento, mantenimineto y cambio de EPP.</t>
  </si>
  <si>
    <t>VACUNACION</t>
  </si>
  <si>
    <t>MANEJO DE PROGRAMA PREVENTIVO PARA VACUNACION DE MENORES</t>
  </si>
  <si>
    <t>Por adopción de posición bipeda durante la jornada laboral, por digiacion en informes de personal atendido.</t>
  </si>
  <si>
    <t>Procedimientos con exposición a residuos liquidos y solidos contaminados con microorganismos, puncion.</t>
  </si>
  <si>
    <t>Manejo y atencion al publico.</t>
  </si>
  <si>
    <t>CONSULTORIO ODONTOLOGICO (ODONTOLOGO , AUXILIAR ODONTOLOGIA)</t>
  </si>
  <si>
    <t>MANEJO DE PACIENTE, PROCEDIMIENTOS ODONTOLOGICO, MANEJO DE DESINFECTANTES</t>
  </si>
  <si>
    <t>Por adopción de posición sedente y movimientos repetitivos de extremidades superiores durante la jornada laboral.</t>
  </si>
  <si>
    <t>Manejo de sustancias quimicas (desinfectantes) para la limpieza de instrumentos.</t>
  </si>
  <si>
    <t>Dermatitis</t>
  </si>
  <si>
    <t>Uso de guants, gafas y caretas</t>
  </si>
  <si>
    <t>Capacitacion sobre manejo y almacenamiento de sustancias quimicas.</t>
  </si>
  <si>
    <t>PSICOLOGIA, ESTADISTICA</t>
  </si>
  <si>
    <t>MANEJO DE CLINICA EN PACIENTES, MANEJO DE HISTORIAS CLINICAS, INFORMES, ARCHIVO, ENTREGA DE DOCUMENTACION A PACIENTES, CAPACITACIONES EXTERNAS.</t>
  </si>
  <si>
    <t>Por adopción de posición bipeda y sedente durante la jornada laboral durante la jornada laboral.</t>
  </si>
  <si>
    <t>Exposicion a desplazamientos areas rural para capacitaciones en diferentes entidades.</t>
  </si>
  <si>
    <t>SERVICIOS GENERALES</t>
  </si>
  <si>
    <t>BARRER, TRAPEAR, RECOLECCION DE RESIDUOS BIOLOGICOS, MANEJO DE LAVANDERIA, MANEJO DE DESINFECTANTES, PLANCHADO</t>
  </si>
  <si>
    <t>Por adopción de posición bipeda y movimientos repetitivos de extremidades superiores durante la jornada laboral.</t>
  </si>
  <si>
    <t>Levantamiento de bolsas con residuos solidos de aproximadamente 6 Kg.</t>
  </si>
  <si>
    <t>Manejo de sustancias quimicas (desinfectantes) para la limpieza de areas del hopital y lavanderia.</t>
  </si>
  <si>
    <t>Exposicion a manipulacion de residuos biologicos</t>
  </si>
  <si>
    <t>Disconfor termico al realizar planchado de toallas y sabanas (cambios de temperatura)</t>
  </si>
  <si>
    <t>Capacitacion sobre autocuidado.</t>
  </si>
  <si>
    <t>Locativo por desplazamiento entre áreas administrativas y hospitalizacion al realizar limpieza (pisos humedos)</t>
  </si>
  <si>
    <t>Proyeccion de particulas por fluidos biologicos o sustancias quimics.</t>
  </si>
  <si>
    <t>Irritacion en ojos</t>
  </si>
  <si>
    <t>uso de gafas</t>
  </si>
  <si>
    <t>Irritacion visual</t>
  </si>
  <si>
    <t>Capacitacion sobre autocuidado y uso de elementos de proteccion personal</t>
  </si>
  <si>
    <t>Manejo y atencion al publico y pacientes.</t>
  </si>
  <si>
    <t>Manejo de cargas al levantar pacientes aproximadamente de 60 Kg.</t>
  </si>
  <si>
    <t>Manejo y atencion al publico, riesgo de robo y atraco.</t>
  </si>
  <si>
    <t>Traslado de pacientes en ambulancias.</t>
  </si>
  <si>
    <t>Procedimientos con exposición a residuos liquidos y solidos contaminados con microorganismos al contacto con paciente.</t>
  </si>
  <si>
    <t>Exposicion a manipulacion de residuos biologicos y lavado de ambulancia.</t>
  </si>
  <si>
    <t>Tabla 2. DETERMINACIÓN DEL NIVEL DE DEFICIENCIA</t>
  </si>
  <si>
    <t>Nivel de 
deficiencia</t>
  </si>
  <si>
    <t>Valor de ND</t>
  </si>
  <si>
    <t>Significado</t>
  </si>
  <si>
    <t>Muy Alto (MA)</t>
  </si>
  <si>
    <t>Se ha(n) detectado  peligro(s) que determina(n) como posible  la generación de incidentes o consecuencias muy significativas, o la eficacia del conjunto de medidas  preventivas existentes respecto al riesgo es nula o no existe, o ambos (MALOS CONTROLES)</t>
  </si>
  <si>
    <t>Alto (A)</t>
  </si>
  <si>
    <t>Se ha(n) detectado algún(os) peligro(s) que pueden
dar lugar a consecuencias significativa(s), o la eficacia del conjunto de medidas preventivas existentes es baja, o ambos</t>
  </si>
  <si>
    <t>Medio (M)</t>
  </si>
  <si>
    <t>Se han detectado peligros que pueden dar lugar a consecuencias poco significativas o de menor importancia, o la eficacia del conjunto de medidas preventivas existentes es moderada, o ambos.</t>
  </si>
  <si>
    <t>Bajo (B)</t>
  </si>
  <si>
    <t>No se asigna
 valor</t>
  </si>
  <si>
    <t>No se ha detectado consecuncia alguna, o la eficacia del conjunto de medidas preventivas existentes es alta, o ambos. El riesgo está controlado.
Estos peligros se clasifican directamente en el nivel de riesgo y de intervención cuatro (IV) Véase Tabla No. 8</t>
  </si>
  <si>
    <t>Tabla 3. DETERMINACIÓN DEL NIVEL DE EXPOSICION</t>
  </si>
  <si>
    <t>Nivel de 
Exposición</t>
  </si>
  <si>
    <t>Valor de NE</t>
  </si>
  <si>
    <t>Continua (EC)</t>
  </si>
  <si>
    <t>La situación de exposicion se presenta sin interrupción o varias veces con tiempo prolongado durante la jornada laboral.</t>
  </si>
  <si>
    <t>Frecuente (EF)</t>
  </si>
  <si>
    <t>La situación de exposición se presenta varias veces durante la jornada laboral por tiempos cortos.</t>
  </si>
  <si>
    <t>Ocasional (EO)</t>
  </si>
  <si>
    <t>La situación de exposición se presenta alguna vez durante la jornada laboral y por un periodo de tiempo corto.</t>
  </si>
  <si>
    <t>Esporádica (EE)</t>
  </si>
  <si>
    <t>La situación de exposición se presenta de manera eventural</t>
  </si>
  <si>
    <t>Tabla 4. DETERMINACIÓN DEL NIVEL DE PROBABILIDAD</t>
  </si>
  <si>
    <t>Niveles de Probabilidad</t>
  </si>
  <si>
    <t>Nivel de Exposición (NE)</t>
  </si>
  <si>
    <t>Nivel de deficiencia
 (ND)</t>
  </si>
  <si>
    <t>MA-40</t>
  </si>
  <si>
    <t>MA-30</t>
  </si>
  <si>
    <t>A-20</t>
  </si>
  <si>
    <t>A-10</t>
  </si>
  <si>
    <t>MA-24</t>
  </si>
  <si>
    <t>A-18</t>
  </si>
  <si>
    <t>A-12</t>
  </si>
  <si>
    <t>M-6</t>
  </si>
  <si>
    <t>M-8</t>
  </si>
  <si>
    <t>B-4</t>
  </si>
  <si>
    <t>B-2</t>
  </si>
  <si>
    <t>Tabla 5. SIGNIFICADO DE LOS DIFERENTES NIVELES DE PROBABILIDAD</t>
  </si>
  <si>
    <t>Nivel de 
Probabilidad</t>
  </si>
  <si>
    <t>Valor de NP</t>
  </si>
  <si>
    <t>Entre 40 y 24</t>
  </si>
  <si>
    <t>Situación deficiente con exposición continua, o muy deficiente con exposición frecuente. Normalmente la materialización del riesgo ocurre con frecuencia.</t>
  </si>
  <si>
    <t>Entre 20 y 10</t>
  </si>
  <si>
    <t>Situación deficiente con exposición frecuenteu ocasional, o bien situación muy deficientecon exposicion ocasional esporádica. La materialización del riesgo es posible que suceda varias veces en la vida laboral.</t>
  </si>
  <si>
    <t>Entre 8 y 6</t>
  </si>
  <si>
    <t>situación deficiente con exposición esporádica, o bien situación mejorable con exposición continuada o frecuente. Es posible que suceda el daño alguna vez.</t>
  </si>
  <si>
    <t>Entre 4 y 2</t>
  </si>
  <si>
    <t>Situación mejorable con exposicion ocasional o esporádica, o situación sin anomalía destacable con cualquier nivel de exposición. No es esperable que se materialice  el riesgo, aunque puede ser concebible.</t>
  </si>
  <si>
    <t>Tabla 6. DETERMINACIÓN DEL NIVEL DE CONSECUENCIA</t>
  </si>
  <si>
    <t>Nivel de 
Consecuencia</t>
  </si>
  <si>
    <t>NC</t>
  </si>
  <si>
    <t>Daños Personales</t>
  </si>
  <si>
    <t>Mortal o 
Catastrófico (M)</t>
  </si>
  <si>
    <t>Muerte (s)</t>
  </si>
  <si>
    <t>Muy grave (MG)</t>
  </si>
  <si>
    <t>Lesiones o enfermedades graves irreparables (Incapacidad permanente parcial o invalidez)</t>
  </si>
  <si>
    <t>Grave (G)</t>
  </si>
  <si>
    <t>Lesiones o enfermedades con incapacidad laboral temporal (ILT)</t>
  </si>
  <si>
    <t>Leve (L)</t>
  </si>
  <si>
    <t>Lesiones o enfermedades que no requieren incapacidad</t>
  </si>
  <si>
    <t>Tabla 7. DETERMINACIÓN DEL NIVEL DE RIESGO</t>
  </si>
  <si>
    <t>Tabla 9. ACEPTABILIDAD DEL RIESGO</t>
  </si>
  <si>
    <t>Nivel de riesgo
NR= NP x NC</t>
  </si>
  <si>
    <t>Nivel de probabilidad (NP)</t>
  </si>
  <si>
    <t>Nivel de Riesgo</t>
  </si>
  <si>
    <t>Valor NR</t>
  </si>
  <si>
    <t>40-24</t>
  </si>
  <si>
    <t>20-10</t>
  </si>
  <si>
    <t>8-6</t>
  </si>
  <si>
    <t>4-2</t>
  </si>
  <si>
    <t>I</t>
  </si>
  <si>
    <t>4000 - 600</t>
  </si>
  <si>
    <t>No Aceptable</t>
  </si>
  <si>
    <t>Nivel de consecuencia
(NC)</t>
  </si>
  <si>
    <t>I
4000-2400</t>
  </si>
  <si>
    <t>I
2000-1200</t>
  </si>
  <si>
    <t>I
800-600</t>
  </si>
  <si>
    <t>II
400-200</t>
  </si>
  <si>
    <t>II</t>
  </si>
  <si>
    <t>500 - 150</t>
  </si>
  <si>
    <t>No Aceptable o Aceptable con control especifico</t>
  </si>
  <si>
    <t>I
2400-1440</t>
  </si>
  <si>
    <t>I
1200-600</t>
  </si>
  <si>
    <t>II
480-360</t>
  </si>
  <si>
    <t>II
200                      III
                             120</t>
  </si>
  <si>
    <t>III</t>
  </si>
  <si>
    <t>120 - 40</t>
  </si>
  <si>
    <t>Aceptable</t>
  </si>
  <si>
    <t>I
1000-600</t>
  </si>
  <si>
    <t>II
500-250</t>
  </si>
  <si>
    <t>II
200-150</t>
  </si>
  <si>
    <t>III
100-50</t>
  </si>
  <si>
    <t>IV</t>
  </si>
  <si>
    <t>II
400-240</t>
  </si>
  <si>
    <t>II
200                             III
                                     100</t>
  </si>
  <si>
    <t>III
80-60</t>
  </si>
  <si>
    <t>III
40                        IV
                             20</t>
  </si>
  <si>
    <t>Tabla 8. SIGNIFICADO DEL NIVEL DE RIESGO</t>
  </si>
  <si>
    <t>Valor de RN</t>
  </si>
  <si>
    <t>situacion Critica. Suspender actividades hasta que el riesgo este bajo control. Intervención urgente</t>
  </si>
  <si>
    <t>corregir y adoptar medidas de control de inmediato. Sin embargo, suspenda actividades si el nivel de riesgo esta por encima o igual de 360.</t>
  </si>
  <si>
    <t>Mejorar si es posible. Seria conveniente justificar la intervencion y su rentabilidad.</t>
  </si>
  <si>
    <t>Mantener medidas de control existentes, pero se deberian considerar soluciones o mejoras y se deben hacer comprobaciones periodicas para segurar que el riesgo aun es aceptable</t>
  </si>
  <si>
    <t>ELIMINACION</t>
  </si>
  <si>
    <t>NO</t>
  </si>
  <si>
    <t>SUSTITUCION</t>
  </si>
  <si>
    <t>CONTROL DE INGENERIA</t>
  </si>
  <si>
    <t>CONTROL ADMINISTRATIVO</t>
  </si>
  <si>
    <t>EQUIPOS  / EPP</t>
  </si>
  <si>
    <t>PROBABILIDAD</t>
  </si>
  <si>
    <t>ALTA</t>
  </si>
  <si>
    <t>TOLERABLE</t>
  </si>
  <si>
    <t>IMPORTANTE</t>
  </si>
  <si>
    <t>MEDIA</t>
  </si>
  <si>
    <t>MODERADO</t>
  </si>
  <si>
    <t>BAJA</t>
  </si>
  <si>
    <t>ACEPTABLES</t>
  </si>
  <si>
    <t>BAJO</t>
  </si>
  <si>
    <t>MEDIO</t>
  </si>
  <si>
    <t>SEVERIDAD O IMPACTO</t>
  </si>
  <si>
    <t xml:space="preserve">HOSPITAL  STA MARGARITA </t>
  </si>
  <si>
    <t>ALTO</t>
  </si>
  <si>
    <t xml:space="preserve">HOSPITAL  STA  MARGARITA </t>
  </si>
  <si>
    <t xml:space="preserve">SST </t>
  </si>
  <si>
    <t xml:space="preserve">ZONA / LUGAR </t>
  </si>
  <si>
    <t xml:space="preserve">PROCESO </t>
  </si>
  <si>
    <t xml:space="preserve">TAREA </t>
  </si>
  <si>
    <t xml:space="preserve">N/A </t>
  </si>
  <si>
    <t xml:space="preserve">BIOLOGICO </t>
  </si>
  <si>
    <t>Exposicion a desplazamientos en el municipio (LA CUMBRE ) y otros municipios del Valle.</t>
  </si>
  <si>
    <t xml:space="preserve">Enfermedad COVID-19. Infección
Respiratoria Aguda (IRA) de leve a
grave, que puede ocasionar enfermedad
pulmonar crónica, neumonía o muerte.
</t>
  </si>
  <si>
    <t>Protocolo de bioseguridad
Capacitaciones en autocuidado referente a covid 19
Distanciamiento de puestos de trabajo 2 mts.</t>
  </si>
  <si>
    <t xml:space="preserve">lavado de manos cada 2 horas  uso permanente de tapabocas </t>
  </si>
  <si>
    <t>Exposición a Agentes Biológicos como Virus Covid 19 (Contacto directo con personas o con agentes contaminados)</t>
  </si>
  <si>
    <t>si</t>
  </si>
  <si>
    <t>Puede ocasionar enfermedad cronica, Neumonia, Muerte</t>
  </si>
  <si>
    <t>N/A</t>
  </si>
  <si>
    <t xml:space="preserve">Instalar Estacion de desinfeccion
Reemplazar dispensadores manuales por automaticos de jabon y toallas de papel en el area asignadas para lavado de manos.
</t>
  </si>
  <si>
    <t>*Teleconferencias para eliminar viajes o reuniones en otras instalaciones
*Garantizar la solcializacion de los protocolos de Bioseguroidad a todo el personal
* Asignar Jornadas flexibles d etrabajo, por turno que garanticen la no aglomeracion de personas en las areas de trabajo.
* Capacitar a todos los trabajaores en uso adecuado de EPP Correcto lavado de manos y Prevencion en Covid 19.</t>
  </si>
  <si>
    <t xml:space="preserve">Tapabocas , careta </t>
  </si>
  <si>
    <t>Exposicion a desplazamientos en el municipio (La cumbre valle  y otros municipios del Valle.</t>
  </si>
  <si>
    <t>Exposición a Agentes Biológicos como Virus Covid 19 (Contacto directo con personas o con agentes contaminados</t>
  </si>
  <si>
    <t xml:space="preserve">Biologico </t>
  </si>
  <si>
    <t>Instalar Estacion de desinfeccion
Reemplazar dispensadores manuales por automaticos de jabon y toallas de papel en el area asignadas para lavado de manos.</t>
  </si>
  <si>
    <t>Enfermedad COVID-19. Infección
Respiratoria Aguda (IRA) de leve a
grave, que puede ocasionar enfermedad
pulmonar crónica, neumonía o muerte.</t>
  </si>
  <si>
    <t>Tapabocas.
Lavado de manos cada 2 horas
Alcohol glicerinado al 70% en cada puesto de trabajo</t>
  </si>
  <si>
    <t xml:space="preserve">Instalar Lockers en el area asignada para cambio de ropa de los trabajadores.
Instalar dispensadores automaticos de jabon y toallas de papel en las areas asignadas para lavado de manos.
</t>
  </si>
  <si>
    <t>*Garantizar la solcializacion de los protocolos de Bioseguroidad a todo el personal
* Asignar Jornadas flexibles d etrabajo, por turno que garanticen la no aglomeracion de personas en las areas de trabajo.
* Cappacitar a todos los trabajaores en uso adecuado de EPP Correcto lavado de manos y Prevencion en Covid 19.</t>
  </si>
  <si>
    <t>Instalar Lockers en el area asignada para cambio de ropa de los trabajadores.
Instalar dispensadores automaticos de jabon y toallas de papel en las areas asignadas para lavado de manos.</t>
  </si>
  <si>
    <t xml:space="preserve">Visor Careta, Guantes de Latex, Bata </t>
  </si>
  <si>
    <t xml:space="preserve">Uso permanente de tapabocas , cofia, polainas , batas ,monogafas, careta ,guantes de latex   </t>
  </si>
  <si>
    <t xml:space="preserve">HOSPITAL  SANTA MARGARITA </t>
  </si>
  <si>
    <t xml:space="preserve">Visor ,  monogafa, bata , guantes de latex </t>
  </si>
  <si>
    <t xml:space="preserve">Biiologico </t>
  </si>
  <si>
    <t>Enfermedad COVID-19. Infección
Respiratoria Aguda (IRA) de leve a
grave, que puede ocasionar enfermedad
pulmonar crónica, neumonía o muerte</t>
  </si>
  <si>
    <t xml:space="preserve">Tapabocas.
Lavado de manos cada 2 horas
Alcohol glicerinado al 70% en cada puesto de trabajo y en cada area </t>
  </si>
  <si>
    <t>Instalar dispensadores automaticos de jabon y toallas de papel en las areas asignadas para lavado de manos.</t>
  </si>
  <si>
    <t xml:space="preserve">tapabocas , monogafas , visor , bata desechable </t>
  </si>
  <si>
    <t>nstalar dispensadores automaticos de jabon y alcohol  con toallas de papel en las areas asignadas para lavado de manos.</t>
  </si>
  <si>
    <t>Si</t>
  </si>
  <si>
    <t>N/a</t>
  </si>
  <si>
    <t xml:space="preserve">Tapabocas , batas , careta  , monogafas </t>
  </si>
  <si>
    <t xml:space="preserve">Careta, monogafa, tapabocas , bata, guantes de latex </t>
  </si>
  <si>
    <t xml:space="preserve">Capacitacion de seguridad vial y responsabilidad vial </t>
  </si>
  <si>
    <t xml:space="preserve">Ins peccionesd de Mantenimiento preventivo y periodico de los vehiculos </t>
  </si>
  <si>
    <t>Ins peccionesd de Mantenimiento preventivo y periodico de los vehiculo</t>
  </si>
  <si>
    <t>Capacitacion de seguridad vial y responsabilidad via</t>
  </si>
  <si>
    <t>ns peccionesd de Mantenimiento preventivo y periodico de los vehiculo</t>
  </si>
  <si>
    <t>ASISTENCIAL</t>
  </si>
  <si>
    <t xml:space="preserve">ASISTENCIAL </t>
  </si>
  <si>
    <t xml:space="preserve">ASISTENCIALES </t>
  </si>
  <si>
    <t>AISTENCIALES</t>
  </si>
  <si>
    <t>ASISTENCIALES</t>
  </si>
  <si>
    <t>No Aceptable O Aceptable con control especifico</t>
  </si>
  <si>
    <t xml:space="preserve">NO Acetable O Aeptable con control especifico </t>
  </si>
  <si>
    <t>*Garantizar la solcializacion de los protocolos de Bioseguroidad a todo el personal
* Asignar Jornadas flexibles d etrabajo, por turno que garanticen la no aglomeracion de personas en las areas de trabajo.
* Capacitar a todos los trabajaores en uso adecuado de EPP Correcto lavado de manos y Prevencion en Covid 19.</t>
  </si>
  <si>
    <t xml:space="preserve">tapabocas , monogafas , visor , bata desechable( en caso de realizar recorridos en las diferentes areas) </t>
  </si>
  <si>
    <t>Instalar dispensadores automaticos de jabon y alcohol  con toallas de papel en las areas asignadas para lavado de manos.</t>
  </si>
  <si>
    <t>Tapabocas , batas , careta , monogafas.</t>
  </si>
  <si>
    <t xml:space="preserve">Tapabocas de alta  , bata, monogafas , careta </t>
  </si>
  <si>
    <t xml:space="preserve">No Aceptable O Aceptable con control especifico  </t>
  </si>
  <si>
    <t xml:space="preserve">Careta, monogafa, tapabocas </t>
  </si>
  <si>
    <t xml:space="preserve">Careta, monogafa, tapabocas , bata, guantes de latex ,guantes deschables  </t>
  </si>
  <si>
    <t>Fatiga auditiva, cefalea,irritabilidad</t>
  </si>
  <si>
    <t>OBSERVACIONES</t>
  </si>
  <si>
    <t xml:space="preserve">ACTIVIDAD </t>
  </si>
  <si>
    <t>ESTACION ENFERMERIA (AUXILIAR ADMON, ENFERMERA, AUX. ENFERMERIA, PROMOTORA DE SALUD)</t>
  </si>
  <si>
    <t>Manejo de sustancias quimicas (desinfectantes) para la limpieza</t>
  </si>
  <si>
    <t>No verficable</t>
  </si>
  <si>
    <t>No verificable</t>
  </si>
  <si>
    <t>Uso de guantes, gafas, caretas y protección respiratoria</t>
  </si>
  <si>
    <t>La Muerte</t>
  </si>
  <si>
    <t>Dermatitis; Cefalea, Muerte</t>
  </si>
  <si>
    <t>Programa de Riesgo Quimico
Procedimiento de Limpieza y Aseo</t>
  </si>
  <si>
    <t>Protección Respiratoria
Guantes</t>
  </si>
  <si>
    <t>Se inlcuyo este riesgo depues del evento ocurrido en septiembre de 2021</t>
  </si>
  <si>
    <t>Dermatitis, Cefalea, la muerte</t>
  </si>
  <si>
    <t>La muerte</t>
  </si>
  <si>
    <t>Protección respiratoria, Guantes</t>
  </si>
  <si>
    <t>SST</t>
  </si>
  <si>
    <t>Pausas activas con una duracion de 15 minutos dos veces al dia</t>
  </si>
  <si>
    <t>Realizar pausas activas minimos 15 minutos dos veces al dia</t>
  </si>
  <si>
    <t>ergonomico</t>
  </si>
  <si>
    <t>pausas activas</t>
  </si>
  <si>
    <t>Atenciòn  de llamadas telefonica,  celular y telefono de oficina</t>
  </si>
  <si>
    <t>Condiciones De seguridad (Electrico)</t>
  </si>
  <si>
    <t>Posibles accidentes de trabajo,  quemaduras y electrocución</t>
  </si>
  <si>
    <t>Condiciones De Seguridad (Accidente de Transito)</t>
  </si>
  <si>
    <t>Posibles caidas, heridas, cortaduras, contusiones.accidentes</t>
  </si>
  <si>
    <t>Condiciones De Seguridad (Riesgo público)</t>
  </si>
  <si>
    <t>Posibles Golpes, heridas, cortaduras, contusiones.accidentes</t>
  </si>
  <si>
    <t>Locativo por desplazamiento entre áreas administrativas, hospitalizacion y consulta externa</t>
  </si>
  <si>
    <t>condiciones De seguridad (Locativo)</t>
  </si>
  <si>
    <t>condiciones De seguridad (Electrico)</t>
  </si>
  <si>
    <t>condiciones De Seguridad (Accidente de Transito)</t>
  </si>
  <si>
    <t>condiciones De Seguridad (Riesgo público)</t>
  </si>
  <si>
    <t>realizar pausas activas minimo dos veces al dia cada una de 5 a 10 minutos</t>
  </si>
  <si>
    <t>Mejorable</t>
  </si>
  <si>
    <t>Manejo y atencion a pacientes y publico.</t>
  </si>
  <si>
    <t xml:space="preserve">pausas activas </t>
  </si>
  <si>
    <t xml:space="preserve">pausas acuvas </t>
  </si>
  <si>
    <t xml:space="preserve">pausa activas </t>
  </si>
  <si>
    <t xml:space="preserve">señalizaciones </t>
  </si>
  <si>
    <t>condiciones De seguridad (Mecanico)</t>
  </si>
  <si>
    <t>biomecanico</t>
  </si>
  <si>
    <t>FISIOTERAPIA (FISIOTERAPEUTA)</t>
  </si>
  <si>
    <t>Este riesgo fue actualizado debido al suceso ocurrido el septiembre de 2021</t>
  </si>
  <si>
    <t>instalar dispensadores automaticos de jabon y alcohol  con toallas de papel en las areas asignadas para lavado de manos.</t>
  </si>
  <si>
    <t>*Garantizar la socializacion de los protocolos de Bioseguridad a todo el personal
* Asignar Jornadas flexibles de trabajo, por turno que garanticen la no aglomeracion de personas en las areas de trabajo.
* Cappacitar a todos los trabajaores en uso adecuado de EPP Correcto lavado de manos y Prevencion en Covid 19.</t>
  </si>
  <si>
    <t>Meojorable</t>
  </si>
  <si>
    <t>*uso continuo de EPP
*Garantizar la solcializacion de los protocolos de Bioseguroidad a todo el personal
* Capacitar a todos los trabajaores en uso adecuado de EPP Correcto lavado de manos y Prevencion en Covid 19.</t>
  </si>
  <si>
    <t>Biomecanico</t>
  </si>
  <si>
    <t>Biomecanica</t>
  </si>
  <si>
    <t>Iil</t>
  </si>
  <si>
    <t>lll</t>
  </si>
  <si>
    <t xml:space="preserve"> </t>
  </si>
  <si>
    <t>VIGILANTES, CONDUCTORES, MANTENIMIENTO</t>
  </si>
  <si>
    <t>RECEPCION DE PACIENTES, REGISTRO DE PACIENTES, MANEJO DE PACIENTES Y USUARIOS, TRASLADO DE PACIENTES EN AMBULANCIAS, MANTENIMIENTO AMBIENTE FISICO</t>
  </si>
  <si>
    <t>Manejo de herramientas manuales y electricas</t>
  </si>
  <si>
    <t>Golpes, contusiones</t>
  </si>
  <si>
    <t>Botas de seguridad
Guantes de carnaza</t>
  </si>
  <si>
    <t>Continuar con entrega botas, guantes y ganas de seguridad</t>
  </si>
  <si>
    <t>Capacitación de riesgo mecánico
Ficha tecnica de herramientas electricas
Mantenimiento preventivo de herramienta electrica
Manual de herramienta electrica (taladro)
Inspección de EPP</t>
  </si>
  <si>
    <t>VERSIÓN:</t>
  </si>
  <si>
    <t>ACTUALIZACION:</t>
  </si>
  <si>
    <t>CÓDIGO:</t>
  </si>
  <si>
    <t>GRH-SST-for-010</t>
  </si>
  <si>
    <t>60-48.04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</si>
</sst>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0"/>
      <name val="Arial"/>
      <family val="2"/>
    </font>
    <font>
      <sz val="10"/>
      <name val="Arial"/>
      <family val="2"/>
    </font>
    <font>
      <sz val="11"/>
      <name val="HelveticaNeue"/>
    </font>
    <font>
      <sz val="10"/>
      <name val="HelveticaNeue"/>
    </font>
    <font>
      <sz val="11"/>
      <color indexed="8"/>
      <name val="HelveticaNeue"/>
    </font>
    <font>
      <sz val="11"/>
      <color indexed="8"/>
      <name val="Calibri"/>
      <family val="2"/>
    </font>
    <font>
      <sz val="12"/>
      <color indexed="8"/>
      <name val="Arial"/>
      <family val="2"/>
    </font>
    <font>
      <b/>
      <sz val="12"/>
      <name val="Arial"/>
      <family val="2"/>
    </font>
    <font>
      <sz val="12"/>
      <name val="Arial"/>
      <family val="2"/>
    </font>
    <font>
      <b/>
      <sz val="12"/>
      <color indexed="8"/>
      <name val="Arial"/>
      <family val="2"/>
    </font>
    <font>
      <sz val="11"/>
      <color theme="1"/>
      <name val="Calibri"/>
      <family val="2"/>
      <scheme val="minor"/>
    </font>
    <font>
      <sz val="11"/>
      <color rgb="FF0070C0"/>
      <name val="HelveticaNeue"/>
    </font>
    <font>
      <sz val="11"/>
      <color theme="0"/>
      <name val="HelveticaNeue"/>
    </font>
    <font>
      <b/>
      <sz val="11"/>
      <name val="Calibri"/>
      <family val="2"/>
      <scheme val="minor"/>
    </font>
    <font>
      <b/>
      <sz val="12"/>
      <color rgb="FF0070C0"/>
      <name val="Arial"/>
      <family val="2"/>
    </font>
    <font>
      <sz val="12"/>
      <color theme="1"/>
      <name val="Arial"/>
      <family val="2"/>
    </font>
    <font>
      <sz val="12"/>
      <color rgb="FF0070C0"/>
      <name val="Arial"/>
      <family val="2"/>
    </font>
    <font>
      <b/>
      <sz val="12"/>
      <color theme="1"/>
      <name val="Arial"/>
      <family val="2"/>
    </font>
    <font>
      <b/>
      <sz val="11"/>
      <color theme="1"/>
      <name val="Arial"/>
      <family val="2"/>
    </font>
    <font>
      <b/>
      <sz val="11"/>
      <name val="HelveticaNeue"/>
    </font>
    <font>
      <b/>
      <sz val="16"/>
      <name val="Arial"/>
      <family val="2"/>
    </font>
    <font>
      <sz val="16"/>
      <name val="Arial"/>
      <family val="2"/>
    </font>
    <font>
      <b/>
      <sz val="24"/>
      <name val="Arial"/>
      <family val="2"/>
    </font>
    <font>
      <b/>
      <sz val="26"/>
      <name val="Arial"/>
      <family val="2"/>
    </font>
  </fonts>
  <fills count="16">
    <fill>
      <patternFill patternType="none"/>
    </fill>
    <fill>
      <patternFill patternType="gray125"/>
    </fill>
    <fill>
      <patternFill patternType="solid">
        <fgColor indexed="31"/>
        <bgColor indexed="42"/>
      </patternFill>
    </fill>
    <fill>
      <patternFill patternType="solid">
        <fgColor indexed="10"/>
        <bgColor indexed="16"/>
      </patternFill>
    </fill>
    <fill>
      <patternFill patternType="solid">
        <fgColor indexed="13"/>
        <bgColor indexed="34"/>
      </patternFill>
    </fill>
    <fill>
      <patternFill patternType="solid">
        <fgColor indexed="52"/>
        <bgColor indexed="29"/>
      </patternFill>
    </fill>
    <fill>
      <patternFill patternType="solid">
        <fgColor indexed="50"/>
        <bgColor indexed="22"/>
      </patternFill>
    </fill>
    <fill>
      <patternFill patternType="solid">
        <fgColor indexed="21"/>
        <bgColor indexed="38"/>
      </patternFill>
    </fill>
    <fill>
      <patternFill patternType="solid">
        <fgColor indexed="40"/>
        <bgColor indexed="49"/>
      </patternFill>
    </fill>
    <fill>
      <patternFill patternType="solid">
        <fgColor indexed="42"/>
        <bgColor indexed="31"/>
      </patternFill>
    </fill>
    <fill>
      <patternFill patternType="solid">
        <fgColor indexed="51"/>
        <bgColor indexed="52"/>
      </patternFill>
    </fill>
    <fill>
      <patternFill patternType="solid">
        <fgColor theme="0"/>
        <bgColor indexed="64"/>
      </patternFill>
    </fill>
    <fill>
      <patternFill patternType="solid">
        <fgColor theme="4"/>
        <bgColor indexed="64"/>
      </patternFill>
    </fill>
    <fill>
      <patternFill patternType="solid">
        <fgColor rgb="FFFF0000"/>
        <bgColor indexed="64"/>
      </patternFill>
    </fill>
    <fill>
      <patternFill patternType="solid">
        <fgColor rgb="FFFFFF00"/>
        <bgColor indexed="64"/>
      </patternFill>
    </fill>
    <fill>
      <patternFill patternType="solid">
        <fgColor rgb="FF00FF00"/>
        <bgColor indexed="64"/>
      </patternFill>
    </fill>
  </fills>
  <borders count="51">
    <border>
      <left/>
      <right/>
      <top/>
      <bottom/>
      <diagonal/>
    </border>
    <border>
      <left/>
      <right/>
      <top/>
      <bottom style="thin">
        <color indexed="8"/>
      </bottom>
      <diagonal/>
    </border>
    <border>
      <left style="thin">
        <color indexed="8"/>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s>
  <cellStyleXfs count="5">
    <xf numFmtId="0" fontId="0" fillId="0" borderId="0">
      <alignment vertical="center"/>
    </xf>
    <xf numFmtId="0" fontId="5" fillId="0" borderId="0" applyBorder="0" applyProtection="0"/>
    <xf numFmtId="0" fontId="1" fillId="0" borderId="0">
      <alignment vertical="center"/>
    </xf>
    <xf numFmtId="0" fontId="10" fillId="0" borderId="0"/>
    <xf numFmtId="0" fontId="1" fillId="0" borderId="0"/>
  </cellStyleXfs>
  <cellXfs count="238">
    <xf numFmtId="0" fontId="0" fillId="0" borderId="0" xfId="0">
      <alignment vertical="center"/>
    </xf>
    <xf numFmtId="0" fontId="3" fillId="0" borderId="0" xfId="0" applyFont="1">
      <alignment vertical="center"/>
    </xf>
    <xf numFmtId="0" fontId="4" fillId="0" borderId="0" xfId="0" applyFont="1" applyAlignment="1"/>
    <xf numFmtId="0" fontId="2" fillId="0" borderId="1" xfId="0" applyFont="1" applyBorder="1" applyAlignment="1">
      <alignment wrapText="1"/>
    </xf>
    <xf numFmtId="0" fontId="2" fillId="0" borderId="0" xfId="0" applyFont="1">
      <alignment vertical="center"/>
    </xf>
    <xf numFmtId="0" fontId="2" fillId="0" borderId="2" xfId="0" applyFont="1" applyBorder="1" applyAlignment="1">
      <alignment wrapText="1"/>
    </xf>
    <xf numFmtId="0" fontId="3" fillId="0" borderId="0" xfId="0" applyFont="1" applyAlignment="1">
      <alignment wrapText="1"/>
    </xf>
    <xf numFmtId="0" fontId="11" fillId="11" borderId="0" xfId="0" applyFont="1" applyFill="1" applyAlignment="1"/>
    <xf numFmtId="0" fontId="11" fillId="11" borderId="0" xfId="0" applyFont="1" applyFill="1" applyAlignment="1">
      <alignment horizontal="center"/>
    </xf>
    <xf numFmtId="0" fontId="11" fillId="0" borderId="0" xfId="0" applyFont="1" applyAlignment="1"/>
    <xf numFmtId="0" fontId="11" fillId="11" borderId="0" xfId="0" applyFont="1" applyFill="1">
      <alignment vertical="center"/>
    </xf>
    <xf numFmtId="0" fontId="11" fillId="0" borderId="0" xfId="0" applyFont="1">
      <alignment vertical="center"/>
    </xf>
    <xf numFmtId="0" fontId="12" fillId="11" borderId="0" xfId="0" applyFont="1" applyFill="1" applyAlignment="1"/>
    <xf numFmtId="0" fontId="12" fillId="0" borderId="0" xfId="0" applyFont="1" applyAlignment="1"/>
    <xf numFmtId="0" fontId="8" fillId="0" borderId="3" xfId="0" applyFont="1" applyBorder="1" applyAlignment="1">
      <alignment horizontal="center" vertical="center" wrapText="1"/>
    </xf>
    <xf numFmtId="0" fontId="8" fillId="0" borderId="3" xfId="4"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5" xfId="4"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0" xfId="0" applyFont="1" applyAlignment="1">
      <alignment horizontal="center" vertical="center" wrapText="1"/>
    </xf>
    <xf numFmtId="0" fontId="6" fillId="0" borderId="9" xfId="0" applyFont="1" applyBorder="1" applyAlignment="1">
      <alignment horizontal="center" vertical="center" wrapText="1"/>
    </xf>
    <xf numFmtId="0" fontId="8" fillId="0" borderId="0" xfId="0" applyFont="1" applyAlignment="1">
      <alignment vertical="center" wrapText="1"/>
    </xf>
    <xf numFmtId="0" fontId="8" fillId="0" borderId="2" xfId="0" applyFont="1" applyBorder="1" applyAlignment="1">
      <alignment vertical="center" wrapText="1"/>
    </xf>
    <xf numFmtId="0" fontId="8" fillId="0" borderId="10" xfId="0" applyFont="1" applyBorder="1" applyAlignment="1">
      <alignment vertical="center" wrapText="1"/>
    </xf>
    <xf numFmtId="0" fontId="6" fillId="0" borderId="9" xfId="0" applyFont="1" applyBorder="1" applyAlignment="1">
      <alignment vertical="center" wrapText="1"/>
    </xf>
    <xf numFmtId="0" fontId="8" fillId="0" borderId="11" xfId="0" applyFont="1" applyBorder="1" applyAlignment="1">
      <alignment vertical="center" wrapText="1"/>
    </xf>
    <xf numFmtId="0" fontId="8" fillId="0" borderId="1" xfId="0" applyFont="1" applyBorder="1" applyAlignment="1">
      <alignment vertical="center" wrapText="1"/>
    </xf>
    <xf numFmtId="0" fontId="6" fillId="3" borderId="9"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2" fillId="0" borderId="0" xfId="0" applyFont="1" applyAlignment="1">
      <alignment wrapText="1"/>
    </xf>
    <xf numFmtId="0" fontId="6" fillId="3" borderId="3"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6" fillId="0" borderId="3" xfId="0" applyFont="1" applyBorder="1" applyAlignment="1">
      <alignment vertical="center" wrapText="1"/>
    </xf>
    <xf numFmtId="0" fontId="6" fillId="7" borderId="3" xfId="0" applyFont="1" applyFill="1" applyBorder="1" applyAlignment="1">
      <alignment horizontal="center" vertical="center" wrapText="1"/>
    </xf>
    <xf numFmtId="0" fontId="6" fillId="0" borderId="12" xfId="0" applyFont="1" applyBorder="1" applyAlignment="1">
      <alignment horizontal="center" vertical="center" wrapText="1"/>
    </xf>
    <xf numFmtId="49" fontId="9" fillId="0" borderId="3" xfId="0" applyNumberFormat="1" applyFont="1" applyBorder="1" applyAlignment="1">
      <alignment horizontal="center" vertical="center" wrapText="1"/>
    </xf>
    <xf numFmtId="0" fontId="6" fillId="7" borderId="9" xfId="0" applyFont="1" applyFill="1" applyBorder="1" applyAlignment="1">
      <alignment horizontal="center" vertical="center" wrapText="1"/>
    </xf>
    <xf numFmtId="0" fontId="6" fillId="8" borderId="9"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1" xfId="0" applyFont="1" applyBorder="1" applyAlignment="1">
      <alignment horizontal="center" vertical="center" wrapText="1"/>
    </xf>
    <xf numFmtId="0" fontId="9" fillId="2" borderId="10"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8" fillId="0" borderId="2" xfId="0" applyFont="1" applyBorder="1" applyAlignment="1">
      <alignment horizontal="center" vertical="center" wrapText="1"/>
    </xf>
    <xf numFmtId="0" fontId="6" fillId="0" borderId="0" xfId="0" applyFont="1" applyAlignment="1">
      <alignment horizontal="center" vertical="center" wrapText="1"/>
    </xf>
    <xf numFmtId="0" fontId="8" fillId="0" borderId="14" xfId="0" applyFont="1" applyBorder="1" applyAlignment="1">
      <alignment horizontal="center" vertical="center" wrapText="1"/>
    </xf>
    <xf numFmtId="0" fontId="7" fillId="12" borderId="15" xfId="0" applyFont="1" applyFill="1" applyBorder="1" applyAlignment="1">
      <alignment horizontal="center" vertical="center" wrapText="1"/>
    </xf>
    <xf numFmtId="0" fontId="8" fillId="0" borderId="8" xfId="0" applyFont="1" applyBorder="1" applyAlignment="1">
      <alignment horizontal="center" vertical="center" wrapText="1"/>
    </xf>
    <xf numFmtId="0" fontId="8" fillId="0" borderId="8" xfId="4" applyFont="1" applyBorder="1" applyAlignment="1">
      <alignment horizontal="center" vertical="center" wrapText="1"/>
    </xf>
    <xf numFmtId="0" fontId="8" fillId="0" borderId="16"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5" xfId="0" applyFont="1" applyBorder="1" applyAlignment="1">
      <alignment horizontal="center" vertical="center" wrapText="1"/>
    </xf>
    <xf numFmtId="0" fontId="8" fillId="0" borderId="0" xfId="4" applyFont="1" applyAlignment="1">
      <alignment horizontal="center" vertical="center" wrapText="1"/>
    </xf>
    <xf numFmtId="0" fontId="7" fillId="12" borderId="8" xfId="0" applyFont="1" applyFill="1" applyBorder="1" applyAlignment="1">
      <alignment horizontal="center" vertical="center" wrapText="1"/>
    </xf>
    <xf numFmtId="0" fontId="7" fillId="12" borderId="14"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0" borderId="3" xfId="0" applyFont="1" applyBorder="1" applyAlignment="1">
      <alignment horizontal="center" vertical="center" wrapText="1"/>
    </xf>
    <xf numFmtId="0" fontId="6" fillId="0" borderId="3" xfId="0" applyFont="1" applyBorder="1" applyAlignment="1">
      <alignment horizontal="center" vertical="center" wrapText="1"/>
    </xf>
    <xf numFmtId="0" fontId="8" fillId="13" borderId="8" xfId="4" applyFont="1" applyFill="1" applyBorder="1" applyAlignment="1">
      <alignment horizontal="center" vertical="center" wrapText="1"/>
    </xf>
    <xf numFmtId="0" fontId="6" fillId="11" borderId="9" xfId="0" applyFont="1" applyFill="1" applyBorder="1" applyAlignment="1">
      <alignment horizontal="center" vertical="center" wrapText="1"/>
    </xf>
    <xf numFmtId="0" fontId="6" fillId="11" borderId="9" xfId="0" applyFont="1" applyFill="1" applyBorder="1" applyAlignment="1">
      <alignment vertical="center" wrapText="1"/>
    </xf>
    <xf numFmtId="0" fontId="8" fillId="11" borderId="2" xfId="0" applyFont="1" applyFill="1" applyBorder="1" applyAlignment="1">
      <alignment vertical="center" wrapText="1"/>
    </xf>
    <xf numFmtId="0" fontId="8" fillId="11" borderId="0" xfId="0" applyFont="1" applyFill="1" applyAlignment="1">
      <alignment vertical="center" wrapText="1"/>
    </xf>
    <xf numFmtId="0" fontId="2" fillId="11" borderId="0" xfId="0" applyFont="1" applyFill="1">
      <alignment vertical="center"/>
    </xf>
    <xf numFmtId="0" fontId="4" fillId="11" borderId="0" xfId="0" applyFont="1" applyFill="1" applyAlignment="1"/>
    <xf numFmtId="0" fontId="8" fillId="11" borderId="3" xfId="4" applyFont="1" applyFill="1" applyBorder="1" applyAlignment="1">
      <alignment horizontal="center" vertical="center" wrapText="1"/>
    </xf>
    <xf numFmtId="0" fontId="8" fillId="0" borderId="14" xfId="4" applyFont="1" applyBorder="1" applyAlignment="1">
      <alignment horizontal="center" vertical="center" wrapText="1"/>
    </xf>
    <xf numFmtId="0" fontId="13" fillId="0" borderId="14" xfId="0" applyFont="1" applyBorder="1" applyAlignment="1">
      <alignment horizontal="center" vertical="center" wrapText="1"/>
    </xf>
    <xf numFmtId="0" fontId="8" fillId="13" borderId="7" xfId="4" applyFont="1" applyFill="1" applyBorder="1" applyAlignment="1">
      <alignment horizontal="center" vertical="center" wrapText="1"/>
    </xf>
    <xf numFmtId="0" fontId="8" fillId="0" borderId="7" xfId="4" applyFont="1" applyBorder="1" applyAlignment="1">
      <alignment horizontal="center" vertical="center" wrapText="1"/>
    </xf>
    <xf numFmtId="0" fontId="13" fillId="0" borderId="7" xfId="0" applyFont="1" applyBorder="1" applyAlignment="1">
      <alignment horizontal="center" vertical="center" wrapText="1"/>
    </xf>
    <xf numFmtId="0" fontId="16" fillId="0" borderId="0" xfId="0" applyFont="1">
      <alignment vertical="center"/>
    </xf>
    <xf numFmtId="0" fontId="7" fillId="0" borderId="8"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0" xfId="0" applyFont="1" applyAlignment="1">
      <alignment horizontal="center" vertical="center" wrapText="1"/>
    </xf>
    <xf numFmtId="0" fontId="7" fillId="0" borderId="7" xfId="0" applyFont="1" applyBorder="1" applyAlignment="1">
      <alignment horizontal="center" vertical="center" wrapText="1"/>
    </xf>
    <xf numFmtId="0" fontId="7" fillId="0" borderId="0" xfId="0" applyFont="1">
      <alignment vertical="center"/>
    </xf>
    <xf numFmtId="0" fontId="14" fillId="11" borderId="0" xfId="0" applyFont="1" applyFill="1">
      <alignment vertical="center"/>
    </xf>
    <xf numFmtId="0" fontId="14" fillId="0" borderId="0" xfId="0" applyFont="1">
      <alignment vertical="center"/>
    </xf>
    <xf numFmtId="0" fontId="17" fillId="0" borderId="0" xfId="0" applyFont="1">
      <alignment vertical="center"/>
    </xf>
    <xf numFmtId="0" fontId="8" fillId="14" borderId="7" xfId="4" applyFont="1" applyFill="1" applyBorder="1" applyAlignment="1">
      <alignment horizontal="center" vertical="center" wrapText="1"/>
    </xf>
    <xf numFmtId="0" fontId="19" fillId="0" borderId="0" xfId="0" applyFont="1">
      <alignment vertical="center"/>
    </xf>
    <xf numFmtId="0" fontId="12" fillId="11" borderId="0" xfId="0" applyFont="1" applyFill="1">
      <alignment vertical="center"/>
    </xf>
    <xf numFmtId="0" fontId="12" fillId="0" borderId="0" xfId="0" applyFont="1">
      <alignment vertical="center"/>
    </xf>
    <xf numFmtId="0" fontId="8" fillId="11" borderId="3" xfId="0" applyFont="1" applyFill="1" applyBorder="1" applyAlignment="1">
      <alignment horizontal="center" vertical="center" wrapText="1"/>
    </xf>
    <xf numFmtId="0" fontId="13" fillId="11" borderId="3" xfId="0" applyFont="1" applyFill="1" applyBorder="1" applyAlignment="1">
      <alignment horizontal="center" vertical="center" wrapText="1"/>
    </xf>
    <xf numFmtId="0" fontId="8" fillId="11" borderId="4" xfId="0" applyFont="1" applyFill="1" applyBorder="1" applyAlignment="1">
      <alignment horizontal="center" vertical="center" wrapText="1"/>
    </xf>
    <xf numFmtId="0" fontId="7" fillId="12" borderId="35" xfId="0" applyFont="1" applyFill="1" applyBorder="1" applyAlignment="1">
      <alignment horizontal="center" vertical="center" wrapText="1"/>
    </xf>
    <xf numFmtId="0" fontId="18" fillId="12" borderId="3" xfId="0" applyFont="1" applyFill="1" applyBorder="1" applyAlignment="1">
      <alignment horizontal="center" vertical="center"/>
    </xf>
    <xf numFmtId="0" fontId="8" fillId="0" borderId="37" xfId="0" applyFont="1" applyBorder="1" applyAlignment="1">
      <alignment horizontal="center" vertical="center" wrapText="1"/>
    </xf>
    <xf numFmtId="0" fontId="8" fillId="0" borderId="38" xfId="0" applyFont="1" applyBorder="1" applyAlignment="1">
      <alignment horizontal="center" vertical="center" wrapText="1"/>
    </xf>
    <xf numFmtId="0" fontId="11" fillId="11" borderId="7" xfId="0" applyFont="1" applyFill="1" applyBorder="1">
      <alignment vertical="center"/>
    </xf>
    <xf numFmtId="0" fontId="11" fillId="11" borderId="3" xfId="0" applyFont="1" applyFill="1" applyBorder="1">
      <alignment vertical="center"/>
    </xf>
    <xf numFmtId="0" fontId="8" fillId="0" borderId="36" xfId="0" applyFont="1" applyBorder="1" applyAlignment="1">
      <alignment horizontal="center" vertical="center" wrapText="1"/>
    </xf>
    <xf numFmtId="0" fontId="11" fillId="11" borderId="5" xfId="0" applyFont="1" applyFill="1" applyBorder="1">
      <alignment vertical="center"/>
    </xf>
    <xf numFmtId="0" fontId="8" fillId="0" borderId="39" xfId="0" applyFont="1" applyBorder="1" applyAlignment="1">
      <alignment horizontal="center" vertical="center" wrapText="1"/>
    </xf>
    <xf numFmtId="0" fontId="8" fillId="0" borderId="41" xfId="0" applyFont="1" applyBorder="1" applyAlignment="1">
      <alignment horizontal="center" vertical="center" wrapText="1"/>
    </xf>
    <xf numFmtId="0" fontId="8" fillId="0" borderId="43" xfId="0" applyFont="1" applyBorder="1" applyAlignment="1">
      <alignment horizontal="center" vertical="center" wrapText="1"/>
    </xf>
    <xf numFmtId="0" fontId="8" fillId="0" borderId="44"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42" xfId="0" applyFont="1" applyBorder="1" applyAlignment="1">
      <alignment horizontal="center" vertical="center" wrapText="1"/>
    </xf>
    <xf numFmtId="0" fontId="11" fillId="0" borderId="46" xfId="0" applyFont="1" applyBorder="1">
      <alignment vertical="center"/>
    </xf>
    <xf numFmtId="0" fontId="8" fillId="0" borderId="46" xfId="0" applyFont="1" applyBorder="1" applyAlignment="1">
      <alignment vertical="center" wrapText="1"/>
    </xf>
    <xf numFmtId="0" fontId="8" fillId="0" borderId="32" xfId="0" applyFont="1" applyBorder="1" applyAlignment="1">
      <alignment horizontal="center" vertical="center" wrapText="1"/>
    </xf>
    <xf numFmtId="0" fontId="11" fillId="11" borderId="32" xfId="0" applyFont="1" applyFill="1" applyBorder="1">
      <alignment vertical="center"/>
    </xf>
    <xf numFmtId="0" fontId="11" fillId="0" borderId="32" xfId="0" applyFont="1" applyBorder="1">
      <alignment vertical="center"/>
    </xf>
    <xf numFmtId="0" fontId="13" fillId="15" borderId="7" xfId="0" applyFont="1" applyFill="1" applyBorder="1" applyAlignment="1">
      <alignment horizontal="center" vertical="center" wrapText="1"/>
    </xf>
    <xf numFmtId="0" fontId="13" fillId="15" borderId="3" xfId="0" applyFont="1" applyFill="1" applyBorder="1" applyAlignment="1">
      <alignment horizontal="center" vertical="center" wrapText="1"/>
    </xf>
    <xf numFmtId="0" fontId="8" fillId="11" borderId="14" xfId="0" applyFont="1" applyFill="1" applyBorder="1" applyAlignment="1">
      <alignment horizontal="center" vertical="center" wrapText="1"/>
    </xf>
    <xf numFmtId="0" fontId="8" fillId="11" borderId="14" xfId="4" applyFont="1" applyFill="1" applyBorder="1" applyAlignment="1">
      <alignment horizontal="center" vertical="center" wrapText="1"/>
    </xf>
    <xf numFmtId="0" fontId="13" fillId="11" borderId="14" xfId="0" applyFont="1" applyFill="1" applyBorder="1" applyAlignment="1">
      <alignment horizontal="center" vertical="center" wrapText="1"/>
    </xf>
    <xf numFmtId="0" fontId="8" fillId="11" borderId="15" xfId="0" applyFont="1" applyFill="1" applyBorder="1" applyAlignment="1">
      <alignment horizontal="center" vertical="center" wrapText="1"/>
    </xf>
    <xf numFmtId="0" fontId="13" fillId="15" borderId="14" xfId="0" applyFont="1" applyFill="1" applyBorder="1" applyAlignment="1">
      <alignment horizontal="center" vertical="center" wrapText="1"/>
    </xf>
    <xf numFmtId="0" fontId="8" fillId="11" borderId="41" xfId="0" applyFont="1" applyFill="1" applyBorder="1" applyAlignment="1">
      <alignment horizontal="center" vertical="center" wrapText="1"/>
    </xf>
    <xf numFmtId="0" fontId="8" fillId="11" borderId="8" xfId="0" applyFont="1" applyFill="1" applyBorder="1" applyAlignment="1">
      <alignment horizontal="center" vertical="center" wrapText="1"/>
    </xf>
    <xf numFmtId="0" fontId="8" fillId="11" borderId="8" xfId="4" applyFont="1" applyFill="1" applyBorder="1" applyAlignment="1">
      <alignment horizontal="center" vertical="center" wrapText="1"/>
    </xf>
    <xf numFmtId="0" fontId="13" fillId="11" borderId="8" xfId="0" applyFont="1" applyFill="1" applyBorder="1" applyAlignment="1">
      <alignment horizontal="center" vertical="center" wrapText="1"/>
    </xf>
    <xf numFmtId="0" fontId="7" fillId="11" borderId="8" xfId="0" applyFont="1" applyFill="1" applyBorder="1" applyAlignment="1">
      <alignment horizontal="center" vertical="center" wrapText="1"/>
    </xf>
    <xf numFmtId="0" fontId="8" fillId="11" borderId="7" xfId="0" applyFont="1" applyFill="1" applyBorder="1" applyAlignment="1">
      <alignment horizontal="center" vertical="center" wrapText="1"/>
    </xf>
    <xf numFmtId="0" fontId="14" fillId="0" borderId="0" xfId="0" applyFont="1" applyAlignment="1">
      <alignment horizontal="center" vertical="center" wrapText="1"/>
    </xf>
    <xf numFmtId="0" fontId="8" fillId="0" borderId="17"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20" xfId="0" applyFont="1" applyBorder="1" applyAlignment="1">
      <alignment horizontal="center" vertical="center" wrapText="1"/>
    </xf>
    <xf numFmtId="0" fontId="7" fillId="12" borderId="8" xfId="0" applyFont="1" applyFill="1" applyBorder="1" applyAlignment="1">
      <alignment horizontal="center" vertical="center" wrapText="1"/>
    </xf>
    <xf numFmtId="0" fontId="7" fillId="12" borderId="14" xfId="0" applyFont="1" applyFill="1" applyBorder="1" applyAlignment="1">
      <alignment horizontal="center" vertical="center" wrapText="1"/>
    </xf>
    <xf numFmtId="0" fontId="8" fillId="0" borderId="8"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5"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0" xfId="0" applyFont="1" applyAlignment="1">
      <alignment horizontal="center" vertical="center" wrapText="1"/>
    </xf>
    <xf numFmtId="0" fontId="7" fillId="0" borderId="31" xfId="0" applyFont="1" applyBorder="1" applyAlignment="1">
      <alignment horizontal="center" vertical="center" wrapText="1"/>
    </xf>
    <xf numFmtId="0" fontId="7" fillId="12" borderId="17" xfId="0" applyFont="1" applyFill="1" applyBorder="1" applyAlignment="1">
      <alignment horizontal="center" vertical="center" wrapText="1"/>
    </xf>
    <xf numFmtId="0" fontId="7" fillId="0" borderId="18" xfId="0" applyFont="1" applyBorder="1" applyAlignment="1">
      <alignment horizontal="center" vertical="center" wrapText="1"/>
    </xf>
    <xf numFmtId="0" fontId="7" fillId="12" borderId="16" xfId="0" applyFont="1" applyFill="1" applyBorder="1" applyAlignment="1">
      <alignment horizontal="center" vertical="center" wrapText="1"/>
    </xf>
    <xf numFmtId="0" fontId="8" fillId="0" borderId="33" xfId="0" applyFont="1" applyBorder="1" applyAlignment="1">
      <alignment horizontal="center" vertical="center" wrapText="1"/>
    </xf>
    <xf numFmtId="0" fontId="8" fillId="0" borderId="7"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38"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40" xfId="0" applyFont="1" applyBorder="1" applyAlignment="1">
      <alignment horizontal="center" vertical="center" wrapText="1"/>
    </xf>
    <xf numFmtId="0" fontId="8" fillId="0" borderId="35" xfId="0" applyFont="1" applyBorder="1" applyAlignment="1">
      <alignment horizontal="center" vertical="center" wrapText="1"/>
    </xf>
    <xf numFmtId="0" fontId="7" fillId="12" borderId="41" xfId="0" applyFont="1" applyFill="1" applyBorder="1" applyAlignment="1">
      <alignment horizontal="center" vertical="center" wrapText="1"/>
    </xf>
    <xf numFmtId="0" fontId="7" fillId="12" borderId="42" xfId="0" applyFont="1" applyFill="1" applyBorder="1" applyAlignment="1">
      <alignment horizontal="center" vertical="center" wrapText="1"/>
    </xf>
    <xf numFmtId="0" fontId="15" fillId="0" borderId="17" xfId="0" applyFont="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33" xfId="0" applyFont="1" applyBorder="1" applyAlignment="1">
      <alignment horizontal="center" vertical="center"/>
    </xf>
    <xf numFmtId="0" fontId="15" fillId="0" borderId="18" xfId="0" applyFont="1" applyBorder="1" applyAlignment="1">
      <alignment horizontal="center" vertical="center"/>
    </xf>
    <xf numFmtId="0" fontId="9" fillId="2" borderId="3"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6" fillId="0" borderId="14"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7" xfId="0" applyFont="1" applyBorder="1" applyAlignment="1">
      <alignment horizontal="center" vertical="center" wrapText="1"/>
    </xf>
    <xf numFmtId="0" fontId="9" fillId="4" borderId="3" xfId="0" applyFont="1" applyFill="1" applyBorder="1" applyAlignment="1">
      <alignment horizontal="center" vertical="center" wrapText="1"/>
    </xf>
    <xf numFmtId="0" fontId="6" fillId="0" borderId="3" xfId="0" applyFont="1" applyBorder="1" applyAlignment="1">
      <alignment horizontal="center" vertical="center" wrapText="1"/>
    </xf>
    <xf numFmtId="0" fontId="9" fillId="6" borderId="3" xfId="0" applyFont="1" applyFill="1" applyBorder="1" applyAlignment="1">
      <alignment horizontal="center" vertical="center" wrapText="1"/>
    </xf>
    <xf numFmtId="0" fontId="9" fillId="9" borderId="3" xfId="0" applyFont="1" applyFill="1" applyBorder="1" applyAlignment="1">
      <alignment horizontal="center" vertical="center" wrapText="1"/>
    </xf>
    <xf numFmtId="0" fontId="9" fillId="10" borderId="3" xfId="0" applyFont="1" applyFill="1" applyBorder="1" applyAlignment="1">
      <alignment horizontal="center" vertical="center" wrapText="1"/>
    </xf>
    <xf numFmtId="0" fontId="9" fillId="0" borderId="3" xfId="0" applyFont="1" applyBorder="1" applyAlignment="1">
      <alignment horizontal="center" vertical="center" wrapText="1"/>
    </xf>
    <xf numFmtId="0" fontId="20" fillId="0" borderId="21" xfId="0" applyFont="1" applyBorder="1" applyAlignment="1">
      <alignment horizontal="left" vertical="center" wrapText="1"/>
    </xf>
    <xf numFmtId="0" fontId="20" fillId="0" borderId="22" xfId="0" applyFont="1" applyBorder="1" applyAlignment="1">
      <alignment horizontal="left" vertical="center" wrapText="1"/>
    </xf>
    <xf numFmtId="0" fontId="20" fillId="0" borderId="23" xfId="0" applyFont="1" applyBorder="1" applyAlignment="1">
      <alignment horizontal="left" vertical="center" wrapText="1"/>
    </xf>
    <xf numFmtId="0" fontId="21" fillId="0" borderId="21"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23" xfId="0" applyFont="1" applyBorder="1" applyAlignment="1">
      <alignment horizontal="center" vertical="center" wrapText="1"/>
    </xf>
    <xf numFmtId="0" fontId="20" fillId="0" borderId="24" xfId="0" applyFont="1" applyBorder="1" applyAlignment="1">
      <alignment horizontal="left" vertical="center" wrapText="1"/>
    </xf>
    <xf numFmtId="0" fontId="20" fillId="0" borderId="25" xfId="0" applyFont="1" applyBorder="1" applyAlignment="1">
      <alignment horizontal="left" vertical="center" wrapText="1"/>
    </xf>
    <xf numFmtId="0" fontId="20" fillId="0" borderId="26" xfId="0" applyFont="1" applyBorder="1" applyAlignment="1">
      <alignment horizontal="left" vertical="center" wrapText="1"/>
    </xf>
    <xf numFmtId="0" fontId="21" fillId="0" borderId="24" xfId="0" applyFont="1" applyBorder="1" applyAlignment="1">
      <alignment horizontal="center" vertical="center" wrapText="1"/>
    </xf>
    <xf numFmtId="0" fontId="21" fillId="0" borderId="25" xfId="0" applyFont="1" applyBorder="1" applyAlignment="1">
      <alignment horizontal="center" vertical="center" wrapText="1"/>
    </xf>
    <xf numFmtId="0" fontId="21" fillId="0" borderId="26" xfId="0" applyFont="1" applyBorder="1" applyAlignment="1">
      <alignment horizontal="center" vertical="center" wrapText="1"/>
    </xf>
    <xf numFmtId="0" fontId="7" fillId="0" borderId="0" xfId="0" applyFont="1" applyBorder="1" applyAlignment="1">
      <alignment horizontal="center" vertical="center" wrapText="1"/>
    </xf>
    <xf numFmtId="0" fontId="23" fillId="0" borderId="27" xfId="0" applyFont="1" applyBorder="1" applyAlignment="1">
      <alignment horizontal="center" vertical="center" wrapText="1"/>
    </xf>
    <xf numFmtId="0" fontId="23" fillId="0" borderId="28" xfId="0" applyFont="1" applyBorder="1" applyAlignment="1">
      <alignment horizontal="center" vertical="center" wrapText="1"/>
    </xf>
    <xf numFmtId="0" fontId="23" fillId="0" borderId="29" xfId="0" applyFont="1" applyBorder="1" applyAlignment="1">
      <alignment horizontal="center" vertical="center" wrapText="1"/>
    </xf>
    <xf numFmtId="0" fontId="23" fillId="0" borderId="30" xfId="0" applyFont="1" applyBorder="1" applyAlignment="1">
      <alignment horizontal="center" vertical="center" wrapText="1"/>
    </xf>
    <xf numFmtId="0" fontId="23" fillId="0" borderId="0" xfId="0" applyFont="1" applyBorder="1" applyAlignment="1">
      <alignment horizontal="center" vertical="center" wrapText="1"/>
    </xf>
    <xf numFmtId="0" fontId="23" fillId="0" borderId="31" xfId="0" applyFont="1" applyBorder="1" applyAlignment="1">
      <alignment horizontal="center" vertical="center" wrapText="1"/>
    </xf>
    <xf numFmtId="0" fontId="7" fillId="12" borderId="3" xfId="0" applyFont="1" applyFill="1" applyBorder="1" applyAlignment="1">
      <alignment horizontal="center" vertical="center" wrapText="1"/>
    </xf>
    <xf numFmtId="0" fontId="20" fillId="0" borderId="47" xfId="0" applyFont="1" applyBorder="1" applyAlignment="1">
      <alignment horizontal="left" vertical="center" wrapText="1"/>
    </xf>
    <xf numFmtId="0" fontId="20" fillId="0" borderId="48" xfId="0" applyFont="1" applyBorder="1" applyAlignment="1">
      <alignment horizontal="left" vertical="center" wrapText="1"/>
    </xf>
    <xf numFmtId="0" fontId="20" fillId="0" borderId="49" xfId="0" applyFont="1" applyBorder="1" applyAlignment="1">
      <alignment horizontal="left" vertical="center" wrapText="1"/>
    </xf>
    <xf numFmtId="14" fontId="21" fillId="0" borderId="47" xfId="0" applyNumberFormat="1" applyFont="1" applyBorder="1" applyAlignment="1">
      <alignment horizontal="center" vertical="center" wrapText="1"/>
    </xf>
    <xf numFmtId="0" fontId="21" fillId="0" borderId="48" xfId="0" applyFont="1" applyBorder="1" applyAlignment="1">
      <alignment horizontal="center" vertical="center" wrapText="1"/>
    </xf>
    <xf numFmtId="0" fontId="21" fillId="0" borderId="49" xfId="0" applyFont="1" applyBorder="1" applyAlignment="1">
      <alignment horizontal="center" vertical="center" wrapText="1"/>
    </xf>
    <xf numFmtId="0" fontId="7" fillId="12" borderId="33" xfId="0" applyFont="1" applyFill="1" applyBorder="1" applyAlignment="1">
      <alignment horizontal="center" vertical="center" wrapText="1"/>
    </xf>
    <xf numFmtId="0" fontId="7" fillId="12" borderId="7" xfId="0" applyFont="1" applyFill="1" applyBorder="1" applyAlignment="1">
      <alignment horizontal="center" vertical="center" wrapText="1"/>
    </xf>
    <xf numFmtId="0" fontId="7" fillId="12" borderId="7" xfId="0" applyFont="1" applyFill="1" applyBorder="1" applyAlignment="1">
      <alignment horizontal="center" vertical="center" wrapText="1"/>
    </xf>
    <xf numFmtId="0" fontId="7" fillId="12" borderId="50" xfId="0" applyFont="1" applyFill="1" applyBorder="1" applyAlignment="1">
      <alignment horizontal="center" vertical="center" wrapText="1"/>
    </xf>
    <xf numFmtId="0" fontId="22" fillId="0" borderId="3" xfId="0" applyFont="1" applyBorder="1" applyAlignment="1">
      <alignment horizontal="left" vertical="center"/>
    </xf>
    <xf numFmtId="0" fontId="22" fillId="0" borderId="14" xfId="0" applyFont="1" applyBorder="1" applyAlignment="1">
      <alignment horizontal="left" vertical="center"/>
    </xf>
    <xf numFmtId="0" fontId="20" fillId="12" borderId="17" xfId="0" applyFont="1" applyFill="1" applyBorder="1" applyAlignment="1">
      <alignment horizontal="center" vertical="center" wrapText="1"/>
    </xf>
    <xf numFmtId="0" fontId="20" fillId="12" borderId="8" xfId="0" applyFont="1" applyFill="1" applyBorder="1" applyAlignment="1">
      <alignment horizontal="center" vertical="center" wrapText="1"/>
    </xf>
    <xf numFmtId="0" fontId="20" fillId="12" borderId="8" xfId="0" applyFont="1" applyFill="1" applyBorder="1" applyAlignment="1">
      <alignment horizontal="center" vertical="center" wrapText="1"/>
    </xf>
    <xf numFmtId="0" fontId="20" fillId="12" borderId="16" xfId="0" applyFont="1" applyFill="1" applyBorder="1" applyAlignment="1">
      <alignment horizontal="center" vertical="center" wrapText="1"/>
    </xf>
    <xf numFmtId="0" fontId="20" fillId="0" borderId="18" xfId="0" applyFont="1" applyBorder="1" applyAlignment="1">
      <alignment horizontal="center" vertical="center" wrapText="1"/>
    </xf>
    <xf numFmtId="0" fontId="20" fillId="12" borderId="14" xfId="0" applyFont="1" applyFill="1" applyBorder="1" applyAlignment="1">
      <alignment horizontal="center" vertical="center" wrapText="1"/>
    </xf>
    <xf numFmtId="0" fontId="20" fillId="12" borderId="14" xfId="0" applyFont="1" applyFill="1" applyBorder="1" applyAlignment="1">
      <alignment horizontal="center" vertical="center" wrapText="1"/>
    </xf>
    <xf numFmtId="0" fontId="20" fillId="12" borderId="15" xfId="0" applyFont="1" applyFill="1" applyBorder="1" applyAlignment="1">
      <alignment horizontal="center" vertical="center" wrapText="1"/>
    </xf>
    <xf numFmtId="0" fontId="21" fillId="0" borderId="17"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8" xfId="4" applyFont="1" applyBorder="1" applyAlignment="1">
      <alignment horizontal="center" vertical="center" wrapText="1"/>
    </xf>
    <xf numFmtId="0" fontId="20" fillId="0" borderId="8" xfId="0" applyFont="1" applyBorder="1" applyAlignment="1">
      <alignment horizontal="center" vertical="center" wrapText="1"/>
    </xf>
    <xf numFmtId="0" fontId="21" fillId="0" borderId="16" xfId="0" applyFont="1" applyBorder="1" applyAlignment="1">
      <alignment horizontal="center" vertical="center" wrapText="1"/>
    </xf>
    <xf numFmtId="0" fontId="21" fillId="0" borderId="33"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3" xfId="4" applyFont="1" applyBorder="1" applyAlignment="1">
      <alignment horizontal="center" vertical="center" wrapText="1"/>
    </xf>
    <xf numFmtId="0" fontId="20" fillId="0" borderId="3"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14" xfId="4" applyFont="1" applyBorder="1" applyAlignment="1">
      <alignment horizontal="center" vertical="center" wrapText="1"/>
    </xf>
    <xf numFmtId="0" fontId="20" fillId="0" borderId="14" xfId="0" applyFont="1" applyBorder="1" applyAlignment="1">
      <alignment horizontal="center" vertical="center" wrapText="1"/>
    </xf>
    <xf numFmtId="0" fontId="21" fillId="0" borderId="15" xfId="0" applyFont="1" applyBorder="1" applyAlignment="1">
      <alignment horizontal="center" vertical="center" wrapText="1"/>
    </xf>
    <xf numFmtId="0" fontId="21" fillId="0" borderId="20"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5" xfId="4" applyFont="1" applyBorder="1" applyAlignment="1">
      <alignment horizontal="center" vertical="center" wrapText="1"/>
    </xf>
    <xf numFmtId="0" fontId="20" fillId="0" borderId="5" xfId="0" applyFont="1" applyBorder="1" applyAlignment="1">
      <alignment horizontal="center" vertical="center" wrapText="1"/>
    </xf>
    <xf numFmtId="0" fontId="21" fillId="0" borderId="6" xfId="0" applyFont="1" applyBorder="1" applyAlignment="1">
      <alignment horizontal="center" vertical="center" wrapText="1"/>
    </xf>
  </cellXfs>
  <cellStyles count="5">
    <cellStyle name="Excel Built-in Normal" xfId="1" xr:uid="{00000000-0005-0000-0000-000000000000}"/>
    <cellStyle name="Normal" xfId="0" builtinId="0"/>
    <cellStyle name="Normal 2" xfId="2" xr:uid="{00000000-0005-0000-0000-000002000000}"/>
    <cellStyle name="Normal 3" xfId="3" xr:uid="{00000000-0005-0000-0000-000003000000}"/>
    <cellStyle name="Normal 6" xfId="4" xr:uid="{00000000-0005-0000-0000-000004000000}"/>
  </cellStyles>
  <dxfs count="198">
    <dxf>
      <font>
        <b val="0"/>
        <condense val="0"/>
        <extend val="0"/>
        <color indexed="8"/>
      </font>
      <fill>
        <patternFill patternType="solid">
          <fgColor indexed="16"/>
          <bgColor indexed="10"/>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22"/>
          <bgColor indexed="50"/>
        </patternFill>
      </fill>
    </dxf>
    <dxf>
      <font>
        <b val="0"/>
        <condense val="0"/>
        <extend val="0"/>
        <color indexed="8"/>
      </font>
      <fill>
        <patternFill patternType="solid">
          <fgColor indexed="22"/>
          <bgColor indexed="50"/>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16"/>
          <bgColor indexed="10"/>
        </patternFill>
      </fill>
    </dxf>
    <dxf>
      <font>
        <b val="0"/>
        <condense val="0"/>
        <extend val="0"/>
        <color indexed="8"/>
      </font>
      <fill>
        <patternFill patternType="solid">
          <fgColor indexed="22"/>
          <bgColor indexed="50"/>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16"/>
          <bgColor indexed="10"/>
        </patternFill>
      </fill>
    </dxf>
    <dxf>
      <font>
        <b val="0"/>
        <condense val="0"/>
        <extend val="0"/>
        <color indexed="8"/>
      </font>
      <fill>
        <patternFill patternType="solid">
          <fgColor indexed="16"/>
          <bgColor indexed="10"/>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22"/>
          <bgColor indexed="50"/>
        </patternFill>
      </fill>
    </dxf>
    <dxf>
      <font>
        <b val="0"/>
        <condense val="0"/>
        <extend val="0"/>
        <color indexed="8"/>
      </font>
      <fill>
        <patternFill patternType="solid">
          <fgColor indexed="22"/>
          <bgColor indexed="50"/>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16"/>
          <bgColor indexed="10"/>
        </patternFill>
      </fill>
    </dxf>
    <dxf>
      <font>
        <b val="0"/>
        <condense val="0"/>
        <extend val="0"/>
        <color indexed="8"/>
      </font>
      <fill>
        <patternFill patternType="solid">
          <fgColor indexed="22"/>
          <bgColor indexed="50"/>
        </patternFill>
      </fill>
    </dxf>
    <dxf>
      <font>
        <b val="0"/>
        <condense val="0"/>
        <extend val="0"/>
        <color indexed="8"/>
      </font>
      <fill>
        <patternFill patternType="solid">
          <fgColor indexed="16"/>
          <bgColor indexed="10"/>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22"/>
          <bgColor indexed="50"/>
        </patternFill>
      </fill>
    </dxf>
    <dxf>
      <font>
        <b val="0"/>
        <condense val="0"/>
        <extend val="0"/>
        <color indexed="8"/>
      </font>
      <fill>
        <patternFill patternType="solid">
          <fgColor indexed="16"/>
          <bgColor indexed="10"/>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22"/>
          <bgColor indexed="50"/>
        </patternFill>
      </fill>
    </dxf>
    <dxf>
      <font>
        <b val="0"/>
        <condense val="0"/>
        <extend val="0"/>
        <color indexed="8"/>
      </font>
      <fill>
        <patternFill patternType="solid">
          <fgColor indexed="16"/>
          <bgColor indexed="10"/>
        </patternFill>
      </fill>
    </dxf>
    <dxf>
      <font>
        <b val="0"/>
        <condense val="0"/>
        <extend val="0"/>
        <color indexed="8"/>
      </font>
      <fill>
        <patternFill patternType="solid">
          <fgColor indexed="16"/>
          <bgColor indexed="10"/>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22"/>
          <bgColor indexed="50"/>
        </patternFill>
      </fill>
    </dxf>
    <dxf>
      <font>
        <b val="0"/>
        <condense val="0"/>
        <extend val="0"/>
        <color indexed="8"/>
      </font>
      <fill>
        <patternFill patternType="solid">
          <fgColor indexed="22"/>
          <bgColor indexed="50"/>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16"/>
          <bgColor indexed="10"/>
        </patternFill>
      </fill>
    </dxf>
    <dxf>
      <font>
        <b val="0"/>
        <condense val="0"/>
        <extend val="0"/>
        <color indexed="8"/>
      </font>
      <fill>
        <patternFill patternType="solid">
          <fgColor indexed="22"/>
          <bgColor indexed="50"/>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16"/>
          <bgColor indexed="10"/>
        </patternFill>
      </fill>
    </dxf>
    <dxf>
      <font>
        <b val="0"/>
        <condense val="0"/>
        <extend val="0"/>
        <color indexed="8"/>
      </font>
      <fill>
        <patternFill patternType="solid">
          <fgColor indexed="22"/>
          <bgColor indexed="50"/>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16"/>
          <bgColor indexed="10"/>
        </patternFill>
      </fill>
    </dxf>
    <dxf>
      <font>
        <b val="0"/>
        <condense val="0"/>
        <extend val="0"/>
        <color indexed="8"/>
      </font>
      <fill>
        <patternFill patternType="solid">
          <fgColor indexed="22"/>
          <bgColor indexed="50"/>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16"/>
          <bgColor indexed="10"/>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11"/>
        </patternFill>
      </fill>
    </dxf>
    <dxf>
      <font>
        <b/>
        <i val="0"/>
        <condense val="0"/>
        <extend val="0"/>
      </font>
      <fill>
        <patternFill>
          <bgColor indexed="11"/>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11"/>
        </patternFill>
      </fill>
    </dxf>
    <dxf>
      <font>
        <b/>
        <i val="0"/>
        <condense val="0"/>
        <extend val="0"/>
      </font>
      <fill>
        <patternFill>
          <bgColor indexed="13"/>
        </patternFill>
      </fill>
    </dxf>
    <dxf>
      <font>
        <b/>
        <i val="0"/>
        <condense val="0"/>
        <extend val="0"/>
      </font>
      <fill>
        <patternFill>
          <bgColor indexed="11"/>
        </patternFill>
      </fill>
    </dxf>
    <dxf>
      <font>
        <b/>
        <i val="0"/>
        <condense val="0"/>
        <extend val="0"/>
        <color indexed="9"/>
      </font>
      <fill>
        <patternFill>
          <bgColor indexed="10"/>
        </patternFill>
      </fill>
    </dxf>
    <dxf>
      <font>
        <b/>
        <i val="0"/>
        <condense val="0"/>
        <extend val="0"/>
      </font>
      <fill>
        <patternFill>
          <bgColor indexed="11"/>
        </patternFill>
      </fill>
    </dxf>
    <dxf>
      <font>
        <b/>
        <i val="0"/>
        <condense val="0"/>
        <extend val="0"/>
      </font>
      <fill>
        <patternFill>
          <bgColor indexed="13"/>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11"/>
        </patternFill>
      </fill>
    </dxf>
    <dxf>
      <font>
        <b/>
        <i val="0"/>
        <condense val="0"/>
        <extend val="0"/>
      </font>
      <fill>
        <patternFill>
          <bgColor indexed="13"/>
        </patternFill>
      </fill>
    </dxf>
    <dxf>
      <font>
        <b/>
        <i val="0"/>
        <condense val="0"/>
        <extend val="0"/>
      </font>
      <fill>
        <patternFill>
          <bgColor indexed="11"/>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11"/>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11"/>
        </patternFill>
      </fill>
    </dxf>
    <dxf>
      <font>
        <b/>
        <i val="0"/>
        <condense val="0"/>
        <extend val="0"/>
      </font>
      <fill>
        <patternFill>
          <bgColor indexed="11"/>
        </patternFill>
      </fill>
    </dxf>
    <dxf>
      <font>
        <b/>
        <i val="0"/>
        <condense val="0"/>
        <extend val="0"/>
      </font>
      <fill>
        <patternFill>
          <bgColor indexed="13"/>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font>
      <fill>
        <patternFill>
          <bgColor indexed="11"/>
        </patternFill>
      </fill>
    </dxf>
    <dxf>
      <font>
        <b/>
        <i val="0"/>
        <condense val="0"/>
        <extend val="0"/>
      </font>
      <fill>
        <patternFill>
          <bgColor indexed="13"/>
        </patternFill>
      </fill>
    </dxf>
    <dxf>
      <font>
        <b/>
        <i val="0"/>
        <condense val="0"/>
        <extend val="0"/>
        <color indexed="9"/>
      </font>
      <fill>
        <patternFill>
          <bgColor indexed="10"/>
        </patternFill>
      </fill>
    </dxf>
    <dxf>
      <font>
        <b/>
        <i val="0"/>
        <condense val="0"/>
        <extend val="0"/>
      </font>
      <fill>
        <patternFill>
          <bgColor indexed="11"/>
        </patternFill>
      </fill>
    </dxf>
    <dxf>
      <font>
        <b/>
        <i val="0"/>
        <condense val="0"/>
        <extend val="0"/>
      </font>
      <fill>
        <patternFill>
          <bgColor indexed="13"/>
        </patternFill>
      </fill>
    </dxf>
    <dxf>
      <font>
        <b/>
        <i val="0"/>
        <condense val="0"/>
        <extend val="0"/>
      </font>
      <fill>
        <patternFill>
          <bgColor indexed="11"/>
        </patternFill>
      </fill>
    </dxf>
    <dxf>
      <font>
        <b/>
        <i val="0"/>
        <condense val="0"/>
        <extend val="0"/>
      </font>
      <fill>
        <patternFill>
          <bgColor indexed="13"/>
        </patternFill>
      </fill>
    </dxf>
    <dxf>
      <font>
        <b/>
        <i val="0"/>
        <condense val="0"/>
        <extend val="0"/>
        <color indexed="9"/>
      </font>
      <fill>
        <patternFill>
          <bgColor indexed="10"/>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16"/>
          <bgColor indexed="10"/>
        </patternFill>
      </fill>
    </dxf>
    <dxf>
      <font>
        <b val="0"/>
        <condense val="0"/>
        <extend val="0"/>
        <color indexed="8"/>
      </font>
      <fill>
        <patternFill patternType="solid">
          <fgColor indexed="22"/>
          <bgColor indexed="50"/>
        </patternFill>
      </fill>
    </dxf>
    <dxf>
      <font>
        <b val="0"/>
        <condense val="0"/>
        <extend val="0"/>
        <color indexed="8"/>
      </font>
      <fill>
        <patternFill patternType="solid">
          <fgColor indexed="16"/>
          <bgColor indexed="10"/>
        </patternFill>
      </fill>
    </dxf>
    <dxf>
      <font>
        <b val="0"/>
        <condense val="0"/>
        <extend val="0"/>
        <color indexed="8"/>
      </font>
      <fill>
        <patternFill patternType="solid">
          <fgColor indexed="22"/>
          <bgColor indexed="50"/>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22"/>
          <bgColor indexed="50"/>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16"/>
          <bgColor indexed="10"/>
        </patternFill>
      </fill>
    </dxf>
    <dxf>
      <font>
        <b val="0"/>
        <condense val="0"/>
        <extend val="0"/>
        <color indexed="8"/>
      </font>
      <fill>
        <patternFill patternType="solid">
          <fgColor indexed="16"/>
          <bgColor indexed="10"/>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22"/>
          <bgColor indexed="50"/>
        </patternFill>
      </fill>
    </dxf>
    <dxf>
      <font>
        <b val="0"/>
        <condense val="0"/>
        <extend val="0"/>
        <color indexed="8"/>
      </font>
      <fill>
        <patternFill patternType="solid">
          <fgColor indexed="22"/>
          <bgColor indexed="50"/>
        </patternFill>
      </fill>
    </dxf>
    <dxf>
      <font>
        <b val="0"/>
        <condense val="0"/>
        <extend val="0"/>
        <color indexed="8"/>
      </font>
      <fill>
        <patternFill patternType="solid">
          <fgColor indexed="16"/>
          <bgColor indexed="10"/>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22"/>
          <bgColor indexed="50"/>
        </patternFill>
      </fill>
    </dxf>
    <dxf>
      <font>
        <b val="0"/>
        <condense val="0"/>
        <extend val="0"/>
        <color indexed="8"/>
      </font>
      <fill>
        <patternFill patternType="solid">
          <fgColor indexed="16"/>
          <bgColor indexed="10"/>
        </patternFill>
      </fill>
    </dxf>
    <dxf>
      <font>
        <b val="0"/>
        <condense val="0"/>
        <extend val="0"/>
        <color indexed="8"/>
      </font>
      <fill>
        <patternFill patternType="solid">
          <fgColor indexed="16"/>
          <bgColor indexed="10"/>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22"/>
          <bgColor indexed="50"/>
        </patternFill>
      </fill>
    </dxf>
    <dxf>
      <font>
        <b val="0"/>
        <condense val="0"/>
        <extend val="0"/>
        <color indexed="8"/>
      </font>
      <fill>
        <patternFill patternType="solid">
          <fgColor indexed="22"/>
          <bgColor indexed="50"/>
        </patternFill>
      </fill>
    </dxf>
    <dxf>
      <font>
        <b val="0"/>
        <condense val="0"/>
        <extend val="0"/>
        <color indexed="8"/>
      </font>
      <fill>
        <patternFill patternType="solid">
          <fgColor indexed="16"/>
          <bgColor indexed="10"/>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16"/>
          <bgColor indexed="10"/>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22"/>
          <bgColor indexed="50"/>
        </patternFill>
      </fill>
    </dxf>
    <dxf>
      <font>
        <b val="0"/>
        <condense val="0"/>
        <extend val="0"/>
        <color indexed="8"/>
      </font>
      <fill>
        <patternFill patternType="solid">
          <fgColor indexed="22"/>
          <bgColor indexed="50"/>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16"/>
          <bgColor indexed="10"/>
        </patternFill>
      </fill>
    </dxf>
    <dxf>
      <font>
        <b val="0"/>
        <condense val="0"/>
        <extend val="0"/>
        <color indexed="8"/>
      </font>
      <fill>
        <patternFill patternType="solid">
          <fgColor indexed="22"/>
          <bgColor indexed="50"/>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16"/>
          <bgColor indexed="10"/>
        </patternFill>
      </fill>
    </dxf>
    <dxf>
      <font>
        <b val="0"/>
        <condense val="0"/>
        <extend val="0"/>
        <color indexed="8"/>
      </font>
      <fill>
        <patternFill patternType="solid">
          <fgColor indexed="22"/>
          <bgColor indexed="50"/>
        </patternFill>
      </fill>
    </dxf>
    <dxf>
      <font>
        <b val="0"/>
        <condense val="0"/>
        <extend val="0"/>
        <color indexed="8"/>
      </font>
      <fill>
        <patternFill patternType="solid">
          <fgColor indexed="16"/>
          <bgColor indexed="10"/>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22"/>
          <bgColor indexed="50"/>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16"/>
          <bgColor indexed="10"/>
        </patternFill>
      </fill>
    </dxf>
    <dxf>
      <font>
        <b val="0"/>
        <condense val="0"/>
        <extend val="0"/>
        <color indexed="8"/>
      </font>
      <fill>
        <patternFill patternType="solid">
          <fgColor indexed="22"/>
          <bgColor indexed="50"/>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16"/>
          <bgColor indexed="10"/>
        </patternFill>
      </fill>
    </dxf>
    <dxf>
      <font>
        <b val="0"/>
        <condense val="0"/>
        <extend val="0"/>
        <color indexed="8"/>
      </font>
      <fill>
        <patternFill patternType="solid">
          <fgColor indexed="23"/>
          <bgColor indexed="19"/>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16"/>
          <bgColor indexed="10"/>
        </patternFill>
      </fill>
    </dxf>
    <dxf>
      <font>
        <b val="0"/>
        <condense val="0"/>
        <extend val="0"/>
        <color indexed="8"/>
      </font>
      <fill>
        <patternFill patternType="solid">
          <fgColor indexed="16"/>
          <bgColor indexed="10"/>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23"/>
          <bgColor indexed="19"/>
        </patternFill>
      </fill>
    </dxf>
    <dxf>
      <font>
        <b val="0"/>
        <condense val="0"/>
        <extend val="0"/>
        <color indexed="8"/>
      </font>
      <fill>
        <patternFill patternType="solid">
          <fgColor indexed="23"/>
          <bgColor indexed="19"/>
        </patternFill>
      </fill>
    </dxf>
    <dxf>
      <font>
        <b val="0"/>
        <condense val="0"/>
        <extend val="0"/>
        <color indexed="8"/>
      </font>
      <fill>
        <patternFill patternType="solid">
          <fgColor indexed="16"/>
          <bgColor indexed="10"/>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23"/>
          <bgColor indexed="19"/>
        </patternFill>
      </fill>
    </dxf>
    <dxf>
      <font>
        <b val="0"/>
        <condense val="0"/>
        <extend val="0"/>
        <color indexed="8"/>
      </font>
      <fill>
        <patternFill patternType="solid">
          <fgColor indexed="16"/>
          <bgColor indexed="10"/>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16"/>
          <bgColor indexed="10"/>
        </patternFill>
      </fill>
    </dxf>
    <dxf>
      <font>
        <b val="0"/>
        <condense val="0"/>
        <extend val="0"/>
        <color indexed="8"/>
      </font>
      <fill>
        <patternFill patternType="solid">
          <fgColor indexed="23"/>
          <bgColor indexed="19"/>
        </patternFill>
      </fill>
    </dxf>
    <dxf>
      <font>
        <b val="0"/>
        <condense val="0"/>
        <extend val="0"/>
        <color indexed="8"/>
      </font>
      <fill>
        <patternFill patternType="solid">
          <fgColor indexed="16"/>
          <bgColor indexed="10"/>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23"/>
          <bgColor indexed="19"/>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16"/>
          <bgColor indexed="10"/>
        </patternFill>
      </fill>
    </dxf>
    <dxf>
      <font>
        <b val="0"/>
        <condense val="0"/>
        <extend val="0"/>
        <color indexed="8"/>
      </font>
      <fill>
        <patternFill patternType="solid">
          <fgColor indexed="23"/>
          <bgColor indexed="19"/>
        </patternFill>
      </fill>
    </dxf>
    <dxf>
      <font>
        <b val="0"/>
        <condense val="0"/>
        <extend val="0"/>
        <color indexed="8"/>
      </font>
      <fill>
        <patternFill patternType="solid">
          <fgColor indexed="16"/>
          <bgColor indexed="10"/>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23"/>
          <bgColor indexed="19"/>
        </patternFill>
      </fill>
    </dxf>
    <dxf>
      <font>
        <b val="0"/>
        <condense val="0"/>
        <extend val="0"/>
        <color indexed="8"/>
      </font>
      <fill>
        <patternFill patternType="solid">
          <fgColor indexed="16"/>
          <bgColor indexed="10"/>
        </patternFill>
      </fill>
    </dxf>
    <dxf>
      <font>
        <b val="0"/>
        <condense val="0"/>
        <extend val="0"/>
        <color indexed="8"/>
      </font>
      <fill>
        <patternFill patternType="solid">
          <fgColor indexed="23"/>
          <bgColor indexed="19"/>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23"/>
          <bgColor indexed="19"/>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16"/>
          <bgColor indexed="10"/>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23"/>
          <bgColor indexed="19"/>
        </patternFill>
      </fill>
    </dxf>
    <dxf>
      <font>
        <b val="0"/>
        <condense val="0"/>
        <extend val="0"/>
        <color indexed="8"/>
      </font>
      <fill>
        <patternFill patternType="solid">
          <fgColor indexed="16"/>
          <bgColor indexed="10"/>
        </patternFill>
      </fill>
    </dxf>
    <dxf>
      <font>
        <b val="0"/>
        <condense val="0"/>
        <extend val="0"/>
        <color indexed="8"/>
      </font>
      <fill>
        <patternFill patternType="solid">
          <fgColor indexed="16"/>
          <bgColor indexed="10"/>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23"/>
          <bgColor indexed="19"/>
        </patternFill>
      </fill>
    </dxf>
    <dxf>
      <font>
        <b/>
        <i val="0"/>
        <condense val="0"/>
        <extend val="0"/>
      </font>
      <fill>
        <patternFill>
          <bgColor indexed="11"/>
        </patternFill>
      </fill>
    </dxf>
    <dxf>
      <font>
        <b/>
        <i val="0"/>
        <condense val="0"/>
        <extend val="0"/>
      </font>
      <fill>
        <patternFill>
          <bgColor indexed="13"/>
        </patternFill>
      </fill>
    </dxf>
    <dxf>
      <font>
        <b/>
        <i val="0"/>
        <condense val="0"/>
        <extend val="0"/>
        <color indexed="9"/>
      </font>
      <fill>
        <patternFill>
          <bgColor indexed="10"/>
        </patternFill>
      </fill>
    </dxf>
    <dxf>
      <font>
        <b val="0"/>
        <condense val="0"/>
        <extend val="0"/>
        <color indexed="8"/>
      </font>
      <fill>
        <patternFill patternType="solid">
          <fgColor indexed="16"/>
          <bgColor indexed="10"/>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22"/>
          <bgColor indexed="50"/>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23"/>
          <bgColor indexed="19"/>
        </patternFill>
      </fill>
    </dxf>
    <dxf>
      <font>
        <b val="0"/>
        <condense val="0"/>
        <extend val="0"/>
        <color indexed="8"/>
      </font>
      <fill>
        <patternFill patternType="solid">
          <fgColor indexed="16"/>
          <bgColor indexed="10"/>
        </patternFill>
      </fill>
    </dxf>
    <dxf>
      <font>
        <b val="0"/>
        <condense val="0"/>
        <extend val="0"/>
        <color indexed="8"/>
      </font>
      <fill>
        <patternFill patternType="solid">
          <fgColor indexed="16"/>
          <bgColor indexed="10"/>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22"/>
          <bgColor indexed="50"/>
        </patternFill>
      </fill>
    </dxf>
    <dxf>
      <font>
        <b val="0"/>
        <condense val="0"/>
        <extend val="0"/>
        <color indexed="8"/>
      </font>
      <fill>
        <patternFill patternType="solid">
          <fgColor indexed="16"/>
          <bgColor indexed="10"/>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22"/>
          <bgColor indexed="50"/>
        </patternFill>
      </fill>
    </dxf>
    <dxf>
      <font>
        <b/>
        <i val="0"/>
        <condense val="0"/>
        <extend val="0"/>
      </font>
      <fill>
        <patternFill>
          <bgColor indexed="11"/>
        </patternFill>
      </fill>
    </dxf>
    <dxf>
      <font>
        <b/>
        <i val="0"/>
        <condense val="0"/>
        <extend val="0"/>
      </font>
      <fill>
        <patternFill>
          <bgColor indexed="13"/>
        </patternFill>
      </fill>
    </dxf>
    <dxf>
      <font>
        <b/>
        <i val="0"/>
        <condense val="0"/>
        <extend val="0"/>
        <color indexed="9"/>
      </font>
      <fill>
        <patternFill>
          <bgColor indexed="10"/>
        </patternFill>
      </fill>
    </dxf>
    <dxf>
      <font>
        <b val="0"/>
        <condense val="0"/>
        <extend val="0"/>
        <color indexed="8"/>
      </font>
      <fill>
        <patternFill patternType="solid">
          <fgColor indexed="16"/>
          <bgColor indexed="10"/>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22"/>
          <bgColor indexed="50"/>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23"/>
          <bgColor indexed="19"/>
        </patternFill>
      </fill>
    </dxf>
    <dxf>
      <font>
        <b val="0"/>
        <condense val="0"/>
        <extend val="0"/>
        <color indexed="8"/>
      </font>
      <fill>
        <patternFill patternType="solid">
          <fgColor indexed="16"/>
          <bgColor indexed="10"/>
        </patternFill>
      </fill>
    </dxf>
    <dxf>
      <font>
        <b/>
        <i val="0"/>
        <condense val="0"/>
        <extend val="0"/>
      </font>
      <fill>
        <patternFill>
          <bgColor indexed="11"/>
        </patternFill>
      </fill>
    </dxf>
    <dxf>
      <font>
        <b/>
        <i val="0"/>
        <condense val="0"/>
        <extend val="0"/>
      </font>
      <fill>
        <patternFill>
          <bgColor indexed="13"/>
        </patternFill>
      </fill>
    </dxf>
    <dxf>
      <font>
        <b/>
        <i val="0"/>
        <condense val="0"/>
        <extend val="0"/>
        <color indexed="9"/>
      </font>
      <fill>
        <patternFill>
          <bgColor indexed="10"/>
        </patternFill>
      </fill>
    </dxf>
    <dxf>
      <font>
        <b val="0"/>
        <condense val="0"/>
        <extend val="0"/>
        <color indexed="8"/>
      </font>
      <fill>
        <patternFill patternType="solid">
          <fgColor indexed="16"/>
          <bgColor indexed="10"/>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22"/>
          <bgColor indexed="50"/>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23"/>
          <bgColor indexed="19"/>
        </patternFill>
      </fill>
    </dxf>
    <dxf>
      <font>
        <b val="0"/>
        <condense val="0"/>
        <extend val="0"/>
        <color indexed="8"/>
      </font>
      <fill>
        <patternFill patternType="solid">
          <fgColor indexed="16"/>
          <bgColor indexed="10"/>
        </patternFill>
      </fill>
    </dxf>
    <dxf>
      <font>
        <b/>
        <i val="0"/>
        <condense val="0"/>
        <extend val="0"/>
      </font>
      <fill>
        <patternFill>
          <bgColor indexed="11"/>
        </patternFill>
      </fill>
    </dxf>
    <dxf>
      <font>
        <b/>
        <i val="0"/>
        <condense val="0"/>
        <extend val="0"/>
      </font>
      <fill>
        <patternFill>
          <bgColor indexed="13"/>
        </patternFill>
      </fill>
    </dxf>
    <dxf>
      <font>
        <b/>
        <i val="0"/>
        <condense val="0"/>
        <extend val="0"/>
        <color indexed="9"/>
      </font>
      <fill>
        <patternFill>
          <bgColor indexed="10"/>
        </patternFill>
      </fill>
    </dxf>
    <dxf>
      <font>
        <b val="0"/>
        <condense val="0"/>
        <extend val="0"/>
        <color indexed="8"/>
      </font>
      <fill>
        <patternFill patternType="solid">
          <fgColor indexed="16"/>
          <bgColor indexed="10"/>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22"/>
          <bgColor indexed="50"/>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23"/>
          <bgColor indexed="19"/>
        </patternFill>
      </fill>
    </dxf>
    <dxf>
      <font>
        <b val="0"/>
        <condense val="0"/>
        <extend val="0"/>
        <color indexed="8"/>
      </font>
      <fill>
        <patternFill patternType="solid">
          <fgColor indexed="16"/>
          <bgColor indexed="1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00000"/>
      <rgbColor rgb="00008000"/>
      <rgbColor rgb="00000080"/>
      <rgbColor rgb="00B97135"/>
      <rgbColor rgb="00800080"/>
      <rgbColor rgb="0000B050"/>
      <rgbColor rgb="00B3B1A9"/>
      <rgbColor rgb="00777671"/>
      <rgbColor rgb="009999FF"/>
      <rgbColor rgb="00993366"/>
      <rgbColor rgb="00FFFFCC"/>
      <rgbColor rgb="00CCFFFF"/>
      <rgbColor rgb="00660066"/>
      <rgbColor rgb="00D99694"/>
      <rgbColor rgb="000066CC"/>
      <rgbColor rgb="00D9D9D9"/>
      <rgbColor rgb="00000080"/>
      <rgbColor rgb="00FF00FF"/>
      <rgbColor rgb="00FFFF00"/>
      <rgbColor rgb="0000FFFF"/>
      <rgbColor rgb="00800080"/>
      <rgbColor rgb="00800000"/>
      <rgbColor rgb="00008080"/>
      <rgbColor rgb="000000FF"/>
      <rgbColor rgb="0000B0F0"/>
      <rgbColor rgb="00CCFFFF"/>
      <rgbColor rgb="00D7E4BD"/>
      <rgbColor rgb="00FFFF99"/>
      <rgbColor rgb="0095B3D7"/>
      <rgbColor rgb="00FF99CC"/>
      <rgbColor rgb="00CC99FF"/>
      <rgbColor rgb="00FAC090"/>
      <rgbColor rgb="004F81BD"/>
      <rgbColor rgb="0033CCCC"/>
      <rgbColor rgb="0092D050"/>
      <rgbColor rgb="00FFC000"/>
      <rgbColor rgb="00F79646"/>
      <rgbColor rgb="00FF6600"/>
      <rgbColor rgb="00604B7A"/>
      <rgbColor rgb="00A6A6A6"/>
      <rgbColor rgb="00003366"/>
      <rgbColor rgb="00388195"/>
      <rgbColor rgb="00003300"/>
      <rgbColor rgb="00333300"/>
      <rgbColor rgb="00993300"/>
      <rgbColor rgb="00993366"/>
      <rgbColor rgb="001F497D"/>
      <rgbColor rgb="00333333"/>
    </indexed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338665</xdr:colOff>
      <xdr:row>1</xdr:row>
      <xdr:rowOff>148167</xdr:rowOff>
    </xdr:from>
    <xdr:to>
      <xdr:col>5</xdr:col>
      <xdr:colOff>194730</xdr:colOff>
      <xdr:row>3</xdr:row>
      <xdr:rowOff>613833</xdr:rowOff>
    </xdr:to>
    <xdr:pic>
      <xdr:nvPicPr>
        <xdr:cNvPr id="3" name="Imagen 2">
          <a:extLst>
            <a:ext uri="{FF2B5EF4-FFF2-40B4-BE49-F238E27FC236}">
              <a16:creationId xmlns:a16="http://schemas.microsoft.com/office/drawing/2014/main" id="{DE0ADAEC-8BC4-48D8-0BA0-E5C648EB778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2665" y="317500"/>
          <a:ext cx="5571065" cy="11853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338665</xdr:colOff>
      <xdr:row>1</xdr:row>
      <xdr:rowOff>148167</xdr:rowOff>
    </xdr:from>
    <xdr:to>
      <xdr:col>5</xdr:col>
      <xdr:colOff>194730</xdr:colOff>
      <xdr:row>3</xdr:row>
      <xdr:rowOff>613833</xdr:rowOff>
    </xdr:to>
    <xdr:pic>
      <xdr:nvPicPr>
        <xdr:cNvPr id="2" name="Imagen 1">
          <a:extLst>
            <a:ext uri="{FF2B5EF4-FFF2-40B4-BE49-F238E27FC236}">
              <a16:creationId xmlns:a16="http://schemas.microsoft.com/office/drawing/2014/main" id="{DDC8821C-3394-4FBF-83EA-A40FEAD7C58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9015" y="325967"/>
          <a:ext cx="5571065" cy="116416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338665</xdr:colOff>
      <xdr:row>1</xdr:row>
      <xdr:rowOff>148167</xdr:rowOff>
    </xdr:from>
    <xdr:to>
      <xdr:col>5</xdr:col>
      <xdr:colOff>194730</xdr:colOff>
      <xdr:row>3</xdr:row>
      <xdr:rowOff>613833</xdr:rowOff>
    </xdr:to>
    <xdr:pic>
      <xdr:nvPicPr>
        <xdr:cNvPr id="2" name="Imagen 1">
          <a:extLst>
            <a:ext uri="{FF2B5EF4-FFF2-40B4-BE49-F238E27FC236}">
              <a16:creationId xmlns:a16="http://schemas.microsoft.com/office/drawing/2014/main" id="{4C99A217-672F-4283-B344-DD3488EC97C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9015" y="325967"/>
          <a:ext cx="5571065" cy="116416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IT27"/>
  <sheetViews>
    <sheetView zoomScale="22" zoomScaleNormal="22" workbookViewId="0">
      <selection activeCell="I8" sqref="I8"/>
    </sheetView>
  </sheetViews>
  <sheetFormatPr baseColWidth="10" defaultColWidth="14.7265625" defaultRowHeight="14.25" customHeight="1"/>
  <cols>
    <col min="1" max="1" width="3.7265625" style="10" customWidth="1"/>
    <col min="2" max="2" width="19.81640625" style="11" customWidth="1"/>
    <col min="3" max="3" width="20.81640625" style="11" customWidth="1"/>
    <col min="4" max="4" width="23.1796875" style="11" customWidth="1"/>
    <col min="5" max="5" width="18" style="11" customWidth="1"/>
    <col min="6" max="6" width="12" style="11" customWidth="1"/>
    <col min="7" max="7" width="43" style="11" customWidth="1"/>
    <col min="8" max="8" width="16.26953125" style="11" customWidth="1"/>
    <col min="9" max="9" width="32.81640625" style="11" customWidth="1"/>
    <col min="10" max="10" width="25" style="11" customWidth="1"/>
    <col min="11" max="11" width="25.54296875" style="11" customWidth="1"/>
    <col min="12" max="12" width="21.7265625" style="11" customWidth="1"/>
    <col min="13" max="13" width="14.54296875" style="11" customWidth="1"/>
    <col min="14" max="14" width="14.81640625" style="11" customWidth="1"/>
    <col min="15" max="15" width="15.54296875" style="11" customWidth="1"/>
    <col min="16" max="16" width="16.81640625" style="11" customWidth="1"/>
    <col min="17" max="17" width="17.81640625" style="11" customWidth="1"/>
    <col min="18" max="18" width="16.54296875" style="11" customWidth="1"/>
    <col min="19" max="19" width="16.1796875" style="11" customWidth="1"/>
    <col min="20" max="20" width="25.453125" style="11" customWidth="1"/>
    <col min="21" max="21" width="14.81640625" style="11" customWidth="1"/>
    <col min="22" max="22" width="13.81640625" style="11" customWidth="1"/>
    <col min="23" max="23" width="14.54296875" style="11" customWidth="1"/>
    <col min="24" max="24" width="14.453125" style="11" customWidth="1"/>
    <col min="25" max="25" width="20" style="11" customWidth="1"/>
    <col min="26" max="26" width="23" style="11" customWidth="1"/>
    <col min="27" max="27" width="19.1796875" style="11" customWidth="1"/>
    <col min="28" max="28" width="20" style="11" customWidth="1"/>
    <col min="29" max="29" width="24.26953125" style="11" customWidth="1"/>
    <col min="30" max="30" width="26.1796875" style="11" customWidth="1"/>
    <col min="31" max="31" width="22.1796875" style="11" customWidth="1"/>
    <col min="32" max="16384" width="14.7265625" style="10"/>
  </cols>
  <sheetData>
    <row r="1" spans="2:254" ht="14.25" customHeight="1" thickBot="1"/>
    <row r="2" spans="2:254" ht="27.75" customHeight="1">
      <c r="B2" s="138"/>
      <c r="C2" s="139"/>
      <c r="D2" s="139"/>
      <c r="E2" s="139"/>
      <c r="F2" s="140"/>
      <c r="G2" s="185" t="s">
        <v>0</v>
      </c>
      <c r="H2" s="186"/>
      <c r="I2" s="186"/>
      <c r="J2" s="186"/>
      <c r="K2" s="186"/>
      <c r="L2" s="186"/>
      <c r="M2" s="186"/>
      <c r="N2" s="186"/>
      <c r="O2" s="186"/>
      <c r="P2" s="186"/>
      <c r="Q2" s="186"/>
      <c r="R2" s="186"/>
      <c r="S2" s="186"/>
      <c r="T2" s="186"/>
      <c r="U2" s="186"/>
      <c r="V2" s="186"/>
      <c r="W2" s="186"/>
      <c r="X2" s="186"/>
      <c r="Y2" s="187"/>
      <c r="Z2" s="172" t="s">
        <v>453</v>
      </c>
      <c r="AA2" s="173"/>
      <c r="AB2" s="174"/>
      <c r="AC2" s="175" t="s">
        <v>454</v>
      </c>
      <c r="AD2" s="176"/>
      <c r="AE2" s="177"/>
    </row>
    <row r="3" spans="2:254" ht="27.75" customHeight="1">
      <c r="B3" s="141"/>
      <c r="C3" s="142"/>
      <c r="D3" s="142"/>
      <c r="E3" s="142"/>
      <c r="F3" s="143"/>
      <c r="G3" s="188"/>
      <c r="H3" s="189"/>
      <c r="I3" s="189"/>
      <c r="J3" s="189"/>
      <c r="K3" s="189"/>
      <c r="L3" s="189"/>
      <c r="M3" s="189"/>
      <c r="N3" s="189"/>
      <c r="O3" s="189"/>
      <c r="P3" s="189"/>
      <c r="Q3" s="189"/>
      <c r="R3" s="189"/>
      <c r="S3" s="189"/>
      <c r="T3" s="189"/>
      <c r="U3" s="189"/>
      <c r="V3" s="189"/>
      <c r="W3" s="189"/>
      <c r="X3" s="189"/>
      <c r="Y3" s="190"/>
      <c r="Z3" s="178" t="s">
        <v>451</v>
      </c>
      <c r="AA3" s="179"/>
      <c r="AB3" s="180"/>
      <c r="AC3" s="181">
        <v>2</v>
      </c>
      <c r="AD3" s="182"/>
      <c r="AE3" s="183"/>
    </row>
    <row r="4" spans="2:254" s="9" customFormat="1" ht="51.75" customHeight="1">
      <c r="B4" s="141"/>
      <c r="C4" s="184"/>
      <c r="D4" s="184"/>
      <c r="E4" s="184"/>
      <c r="F4" s="143"/>
      <c r="G4" s="188"/>
      <c r="H4" s="189"/>
      <c r="I4" s="189"/>
      <c r="J4" s="189"/>
      <c r="K4" s="189"/>
      <c r="L4" s="189"/>
      <c r="M4" s="189"/>
      <c r="N4" s="189"/>
      <c r="O4" s="189"/>
      <c r="P4" s="189"/>
      <c r="Q4" s="189"/>
      <c r="R4" s="189"/>
      <c r="S4" s="189"/>
      <c r="T4" s="189"/>
      <c r="U4" s="189"/>
      <c r="V4" s="189"/>
      <c r="W4" s="189"/>
      <c r="X4" s="189"/>
      <c r="Y4" s="190"/>
      <c r="Z4" s="192" t="s">
        <v>452</v>
      </c>
      <c r="AA4" s="193"/>
      <c r="AB4" s="194"/>
      <c r="AC4" s="195">
        <v>45967</v>
      </c>
      <c r="AD4" s="196"/>
      <c r="AE4" s="197"/>
      <c r="AF4" s="7"/>
      <c r="AG4" s="7"/>
      <c r="AH4" s="7"/>
      <c r="AI4" s="7"/>
      <c r="AJ4" s="8"/>
      <c r="AK4" s="7"/>
      <c r="AL4" s="7"/>
      <c r="AM4" s="7"/>
      <c r="AN4" s="7"/>
      <c r="AO4" s="7"/>
      <c r="AP4" s="8"/>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c r="ET4" s="7"/>
      <c r="EU4" s="7"/>
      <c r="EV4" s="7"/>
      <c r="EW4" s="7"/>
      <c r="EX4" s="7"/>
      <c r="EY4" s="7"/>
      <c r="EZ4" s="7"/>
      <c r="FA4" s="7"/>
      <c r="FB4" s="7"/>
      <c r="FC4" s="7"/>
      <c r="FD4" s="7"/>
      <c r="FE4" s="7"/>
      <c r="FF4" s="7"/>
      <c r="FG4" s="7"/>
      <c r="FH4" s="7"/>
      <c r="FI4" s="7"/>
      <c r="FJ4" s="7"/>
      <c r="FK4" s="7"/>
      <c r="FL4" s="7"/>
      <c r="FM4" s="7"/>
      <c r="FN4" s="7"/>
      <c r="FO4" s="7"/>
      <c r="FP4" s="7"/>
      <c r="FQ4" s="7"/>
      <c r="FR4" s="7"/>
      <c r="FS4" s="7"/>
      <c r="FT4" s="7"/>
      <c r="FU4" s="7"/>
      <c r="FV4" s="7"/>
      <c r="FW4" s="7"/>
      <c r="FX4" s="7"/>
      <c r="FY4" s="7"/>
      <c r="FZ4" s="7"/>
      <c r="GA4" s="7"/>
      <c r="GB4" s="7"/>
      <c r="GC4" s="7"/>
      <c r="GD4" s="7"/>
      <c r="GE4" s="7"/>
      <c r="GF4" s="7"/>
      <c r="GG4" s="7"/>
      <c r="GH4" s="7"/>
      <c r="GI4" s="7"/>
      <c r="GJ4" s="7"/>
      <c r="GK4" s="7"/>
      <c r="GL4" s="7"/>
      <c r="GM4" s="7"/>
      <c r="GN4" s="7"/>
      <c r="GO4" s="7"/>
      <c r="GP4" s="7"/>
      <c r="GQ4" s="7"/>
      <c r="GR4" s="7"/>
      <c r="GS4" s="7"/>
      <c r="GT4" s="7"/>
      <c r="GU4" s="7"/>
      <c r="GV4" s="7"/>
      <c r="GW4" s="7"/>
      <c r="GX4" s="7"/>
      <c r="GY4" s="7"/>
      <c r="GZ4" s="7"/>
      <c r="HA4" s="7"/>
      <c r="HB4" s="7"/>
      <c r="HC4" s="7"/>
      <c r="HD4" s="7"/>
      <c r="HE4" s="7"/>
      <c r="HF4" s="7"/>
      <c r="HG4" s="7"/>
      <c r="HH4" s="7"/>
      <c r="HI4" s="7"/>
      <c r="HJ4" s="7"/>
      <c r="HK4" s="7"/>
      <c r="HL4" s="7"/>
      <c r="HM4" s="7"/>
      <c r="HN4" s="7"/>
      <c r="HO4" s="7"/>
      <c r="HP4" s="7"/>
      <c r="HQ4" s="7"/>
      <c r="HR4" s="7"/>
      <c r="HS4" s="7"/>
      <c r="HT4" s="7"/>
      <c r="HU4" s="7"/>
      <c r="HV4" s="7"/>
      <c r="HW4" s="7"/>
      <c r="HX4" s="7"/>
      <c r="HY4" s="7"/>
      <c r="HZ4" s="7"/>
      <c r="IA4" s="7"/>
      <c r="IB4" s="7"/>
      <c r="IC4" s="7"/>
      <c r="ID4" s="7"/>
      <c r="IE4" s="7"/>
      <c r="IF4" s="7"/>
      <c r="IG4" s="7"/>
      <c r="IH4" s="7"/>
      <c r="II4" s="7"/>
      <c r="IJ4" s="7"/>
      <c r="IK4" s="7"/>
      <c r="IL4" s="7"/>
      <c r="IM4" s="7"/>
      <c r="IN4" s="7"/>
      <c r="IO4" s="7"/>
      <c r="IP4" s="7"/>
      <c r="IQ4" s="7"/>
      <c r="IR4" s="7"/>
      <c r="IS4" s="7"/>
      <c r="IT4" s="7"/>
    </row>
    <row r="5" spans="2:254" s="9" customFormat="1" ht="32" customHeight="1">
      <c r="B5" s="202" t="s">
        <v>455</v>
      </c>
      <c r="C5" s="202"/>
      <c r="D5" s="202"/>
      <c r="E5" s="202"/>
      <c r="F5" s="202"/>
      <c r="G5" s="202"/>
      <c r="H5" s="202"/>
      <c r="I5" s="202"/>
      <c r="J5" s="202"/>
      <c r="K5" s="202"/>
      <c r="L5" s="202"/>
      <c r="M5" s="202"/>
      <c r="N5" s="202"/>
      <c r="O5" s="202"/>
      <c r="P5" s="202"/>
      <c r="Q5" s="202"/>
      <c r="R5" s="202"/>
      <c r="S5" s="202"/>
      <c r="T5" s="202"/>
      <c r="U5" s="202"/>
      <c r="V5" s="202"/>
      <c r="W5" s="202"/>
      <c r="X5" s="202"/>
      <c r="Y5" s="202"/>
      <c r="Z5" s="202"/>
      <c r="AA5" s="202"/>
      <c r="AB5" s="202"/>
      <c r="AC5" s="202"/>
      <c r="AD5" s="202"/>
      <c r="AE5" s="202"/>
      <c r="AF5" s="7"/>
      <c r="AG5" s="7"/>
      <c r="AH5" s="7"/>
      <c r="AI5" s="7"/>
      <c r="AJ5" s="8"/>
      <c r="AK5" s="7"/>
      <c r="AL5" s="7"/>
      <c r="AM5" s="7"/>
      <c r="AN5" s="7"/>
      <c r="AO5" s="7"/>
      <c r="AP5" s="8"/>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c r="EZ5" s="7"/>
      <c r="FA5" s="7"/>
      <c r="FB5" s="7"/>
      <c r="FC5" s="7"/>
      <c r="FD5" s="7"/>
      <c r="FE5" s="7"/>
      <c r="FF5" s="7"/>
      <c r="FG5" s="7"/>
      <c r="FH5" s="7"/>
      <c r="FI5" s="7"/>
      <c r="FJ5" s="7"/>
      <c r="FK5" s="7"/>
      <c r="FL5" s="7"/>
      <c r="FM5" s="7"/>
      <c r="FN5" s="7"/>
      <c r="FO5" s="7"/>
      <c r="FP5" s="7"/>
      <c r="FQ5" s="7"/>
      <c r="FR5" s="7"/>
      <c r="FS5" s="7"/>
      <c r="FT5" s="7"/>
      <c r="FU5" s="7"/>
      <c r="FV5" s="7"/>
      <c r="FW5" s="7"/>
      <c r="FX5" s="7"/>
      <c r="FY5" s="7"/>
      <c r="FZ5" s="7"/>
      <c r="GA5" s="7"/>
      <c r="GB5" s="7"/>
      <c r="GC5" s="7"/>
      <c r="GD5" s="7"/>
      <c r="GE5" s="7"/>
      <c r="GF5" s="7"/>
      <c r="GG5" s="7"/>
      <c r="GH5" s="7"/>
      <c r="GI5" s="7"/>
      <c r="GJ5" s="7"/>
      <c r="GK5" s="7"/>
      <c r="GL5" s="7"/>
      <c r="GM5" s="7"/>
      <c r="GN5" s="7"/>
      <c r="GO5" s="7"/>
      <c r="GP5" s="7"/>
      <c r="GQ5" s="7"/>
      <c r="GR5" s="7"/>
      <c r="GS5" s="7"/>
      <c r="GT5" s="7"/>
      <c r="GU5" s="7"/>
      <c r="GV5" s="7"/>
      <c r="GW5" s="7"/>
      <c r="GX5" s="7"/>
      <c r="GY5" s="7"/>
      <c r="GZ5" s="7"/>
      <c r="HA5" s="7"/>
      <c r="HB5" s="7"/>
      <c r="HC5" s="7"/>
      <c r="HD5" s="7"/>
      <c r="HE5" s="7"/>
      <c r="HF5" s="7"/>
      <c r="HG5" s="7"/>
      <c r="HH5" s="7"/>
      <c r="HI5" s="7"/>
      <c r="HJ5" s="7"/>
      <c r="HK5" s="7"/>
      <c r="HL5" s="7"/>
      <c r="HM5" s="7"/>
      <c r="HN5" s="7"/>
      <c r="HO5" s="7"/>
      <c r="HP5" s="7"/>
      <c r="HQ5" s="7"/>
      <c r="HR5" s="7"/>
      <c r="HS5" s="7"/>
      <c r="HT5" s="7"/>
      <c r="HU5" s="7"/>
      <c r="HV5" s="7"/>
      <c r="HW5" s="7"/>
      <c r="HX5" s="7"/>
      <c r="HY5" s="7"/>
      <c r="HZ5" s="7"/>
      <c r="IA5" s="7"/>
      <c r="IB5" s="7"/>
      <c r="IC5" s="7"/>
      <c r="ID5" s="7"/>
      <c r="IE5" s="7"/>
      <c r="IF5" s="7"/>
      <c r="IG5" s="7"/>
      <c r="IH5" s="7"/>
      <c r="II5" s="7"/>
      <c r="IJ5" s="7"/>
      <c r="IK5" s="7"/>
      <c r="IL5" s="7"/>
      <c r="IM5" s="7"/>
      <c r="IN5" s="7"/>
      <c r="IO5" s="7"/>
      <c r="IP5" s="7"/>
      <c r="IQ5" s="7"/>
      <c r="IR5" s="7"/>
      <c r="IS5" s="7"/>
      <c r="IT5" s="7"/>
    </row>
    <row r="6" spans="2:254" s="9" customFormat="1" ht="30" customHeight="1">
      <c r="B6" s="198" t="s">
        <v>1</v>
      </c>
      <c r="C6" s="199" t="s">
        <v>2</v>
      </c>
      <c r="D6" s="199" t="s">
        <v>3</v>
      </c>
      <c r="E6" s="199" t="s">
        <v>4</v>
      </c>
      <c r="F6" s="199" t="s">
        <v>5</v>
      </c>
      <c r="G6" s="199" t="s">
        <v>6</v>
      </c>
      <c r="H6" s="199"/>
      <c r="I6" s="199" t="s">
        <v>7</v>
      </c>
      <c r="J6" s="199" t="s">
        <v>8</v>
      </c>
      <c r="K6" s="199"/>
      <c r="L6" s="199"/>
      <c r="M6" s="199" t="s">
        <v>9</v>
      </c>
      <c r="N6" s="199"/>
      <c r="O6" s="199"/>
      <c r="P6" s="199"/>
      <c r="Q6" s="199"/>
      <c r="R6" s="199"/>
      <c r="S6" s="199"/>
      <c r="T6" s="200" t="s">
        <v>10</v>
      </c>
      <c r="U6" s="199"/>
      <c r="V6" s="199"/>
      <c r="W6" s="199"/>
      <c r="X6" s="199"/>
      <c r="Y6" s="199"/>
      <c r="Z6" s="199"/>
      <c r="AA6" s="199" t="s">
        <v>11</v>
      </c>
      <c r="AB6" s="199"/>
      <c r="AC6" s="199"/>
      <c r="AD6" s="199"/>
      <c r="AE6" s="201"/>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c r="FW6" s="7"/>
      <c r="FX6" s="7"/>
      <c r="FY6" s="7"/>
      <c r="FZ6" s="7"/>
      <c r="GA6" s="7"/>
      <c r="GB6" s="7"/>
      <c r="GC6" s="7"/>
      <c r="GD6" s="7"/>
      <c r="GE6" s="7"/>
      <c r="GF6" s="7"/>
      <c r="GG6" s="7"/>
      <c r="GH6" s="7"/>
      <c r="GI6" s="7"/>
      <c r="GJ6" s="7"/>
      <c r="GK6" s="7"/>
      <c r="GL6" s="7"/>
      <c r="GM6" s="7"/>
      <c r="GN6" s="7"/>
      <c r="GO6" s="7"/>
      <c r="GP6" s="7"/>
      <c r="GQ6" s="7"/>
      <c r="GR6" s="7"/>
      <c r="GS6" s="7"/>
      <c r="GT6" s="7"/>
      <c r="GU6" s="7"/>
      <c r="GV6" s="7"/>
      <c r="GW6" s="7"/>
      <c r="GX6" s="7"/>
      <c r="GY6" s="7"/>
      <c r="GZ6" s="7"/>
      <c r="HA6" s="7"/>
      <c r="HB6" s="7"/>
      <c r="HC6" s="7"/>
      <c r="HD6" s="7"/>
      <c r="HE6" s="7"/>
      <c r="HF6" s="7"/>
      <c r="HG6" s="7"/>
      <c r="HH6" s="7"/>
      <c r="HI6" s="7"/>
      <c r="HJ6" s="7"/>
      <c r="HK6" s="7"/>
      <c r="HL6" s="7"/>
      <c r="HM6" s="7"/>
      <c r="HN6" s="7"/>
      <c r="HO6" s="7"/>
      <c r="HP6" s="7"/>
      <c r="HQ6" s="7"/>
      <c r="HR6" s="7"/>
      <c r="HS6" s="7"/>
      <c r="HT6" s="7"/>
      <c r="HU6" s="7"/>
      <c r="HV6" s="7"/>
      <c r="HW6" s="7"/>
      <c r="HX6" s="7"/>
      <c r="HY6" s="7"/>
      <c r="HZ6" s="7"/>
      <c r="IA6" s="7"/>
      <c r="IB6" s="7"/>
      <c r="IC6" s="7"/>
      <c r="ID6" s="7"/>
      <c r="IE6" s="7"/>
      <c r="IF6" s="7"/>
      <c r="IG6" s="7"/>
      <c r="IH6" s="7"/>
      <c r="II6" s="7"/>
      <c r="IJ6" s="7"/>
      <c r="IK6" s="7"/>
      <c r="IL6" s="7"/>
      <c r="IM6" s="7"/>
      <c r="IN6" s="7"/>
      <c r="IO6" s="7"/>
      <c r="IP6" s="7"/>
      <c r="IQ6" s="7"/>
      <c r="IR6" s="7"/>
      <c r="IS6" s="7"/>
      <c r="IT6" s="7"/>
    </row>
    <row r="7" spans="2:254" s="13" customFormat="1" ht="111.75" customHeight="1" thickBot="1">
      <c r="B7" s="145"/>
      <c r="C7" s="133"/>
      <c r="D7" s="133"/>
      <c r="E7" s="133"/>
      <c r="F7" s="133"/>
      <c r="G7" s="59" t="s">
        <v>12</v>
      </c>
      <c r="H7" s="59" t="s">
        <v>13</v>
      </c>
      <c r="I7" s="133"/>
      <c r="J7" s="59" t="s">
        <v>14</v>
      </c>
      <c r="K7" s="59" t="s">
        <v>15</v>
      </c>
      <c r="L7" s="59" t="s">
        <v>16</v>
      </c>
      <c r="M7" s="59" t="s">
        <v>17</v>
      </c>
      <c r="N7" s="59" t="s">
        <v>18</v>
      </c>
      <c r="O7" s="59" t="s">
        <v>19</v>
      </c>
      <c r="P7" s="59" t="s">
        <v>20</v>
      </c>
      <c r="Q7" s="59" t="s">
        <v>21</v>
      </c>
      <c r="R7" s="59" t="s">
        <v>22</v>
      </c>
      <c r="S7" s="59" t="s">
        <v>23</v>
      </c>
      <c r="T7" s="59" t="s">
        <v>24</v>
      </c>
      <c r="U7" s="59" t="s">
        <v>25</v>
      </c>
      <c r="V7" s="59" t="s">
        <v>26</v>
      </c>
      <c r="W7" s="59" t="s">
        <v>27</v>
      </c>
      <c r="X7" s="59" t="s">
        <v>28</v>
      </c>
      <c r="Y7" s="59" t="s">
        <v>29</v>
      </c>
      <c r="Z7" s="59" t="s">
        <v>30</v>
      </c>
      <c r="AA7" s="59" t="s">
        <v>31</v>
      </c>
      <c r="AB7" s="59" t="s">
        <v>32</v>
      </c>
      <c r="AC7" s="59" t="s">
        <v>33</v>
      </c>
      <c r="AD7" s="59" t="s">
        <v>34</v>
      </c>
      <c r="AE7" s="50" t="s">
        <v>35</v>
      </c>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c r="CA7" s="12"/>
      <c r="CB7" s="12"/>
      <c r="CC7" s="12"/>
      <c r="CD7" s="12"/>
      <c r="CE7" s="12"/>
      <c r="CF7" s="12"/>
      <c r="CG7" s="12"/>
      <c r="CH7" s="12"/>
      <c r="CI7" s="12"/>
      <c r="CJ7" s="12"/>
      <c r="CK7" s="12"/>
      <c r="CL7" s="12"/>
      <c r="CM7" s="12"/>
      <c r="CN7" s="12"/>
      <c r="CO7" s="12"/>
      <c r="CP7" s="12"/>
      <c r="CQ7" s="12"/>
      <c r="CR7" s="12"/>
      <c r="CS7" s="12"/>
      <c r="CT7" s="12"/>
      <c r="CU7" s="12"/>
      <c r="CV7" s="12"/>
      <c r="CW7" s="12"/>
      <c r="CX7" s="12"/>
      <c r="CY7" s="12"/>
      <c r="CZ7" s="12"/>
      <c r="DA7" s="12"/>
      <c r="DB7" s="12"/>
      <c r="DC7" s="12"/>
      <c r="DD7" s="12"/>
      <c r="DE7" s="12"/>
      <c r="DF7" s="12"/>
      <c r="DG7" s="12"/>
      <c r="DH7" s="12"/>
      <c r="DI7" s="12"/>
      <c r="DJ7" s="12"/>
      <c r="DK7" s="12"/>
      <c r="DL7" s="12"/>
      <c r="DM7" s="12"/>
      <c r="DN7" s="12"/>
      <c r="DO7" s="12"/>
      <c r="DP7" s="12"/>
      <c r="DQ7" s="12"/>
      <c r="DR7" s="12"/>
      <c r="DS7" s="12"/>
      <c r="DT7" s="12"/>
      <c r="DU7" s="12"/>
      <c r="DV7" s="12"/>
      <c r="DW7" s="12"/>
      <c r="DX7" s="12"/>
      <c r="DY7" s="12"/>
      <c r="DZ7" s="12"/>
      <c r="EA7" s="12"/>
      <c r="EB7" s="12"/>
      <c r="EC7" s="12"/>
      <c r="ED7" s="12"/>
      <c r="EE7" s="12"/>
      <c r="EF7" s="12"/>
      <c r="EG7" s="12"/>
      <c r="EH7" s="12"/>
      <c r="EI7" s="12"/>
      <c r="EJ7" s="12"/>
      <c r="EK7" s="12"/>
      <c r="EL7" s="12"/>
      <c r="EM7" s="12"/>
      <c r="EN7" s="12"/>
      <c r="EO7" s="12"/>
      <c r="EP7" s="12"/>
      <c r="EQ7" s="12"/>
      <c r="ER7" s="12"/>
      <c r="ES7" s="12"/>
      <c r="ET7" s="12"/>
      <c r="EU7" s="12"/>
      <c r="EV7" s="12"/>
      <c r="EW7" s="12"/>
      <c r="EX7" s="12"/>
      <c r="EY7" s="12"/>
      <c r="EZ7" s="12"/>
      <c r="FA7" s="12"/>
      <c r="FB7" s="12"/>
      <c r="FC7" s="12"/>
      <c r="FD7" s="12"/>
      <c r="FE7" s="12"/>
      <c r="FF7" s="12"/>
      <c r="FG7" s="12"/>
      <c r="FH7" s="12"/>
      <c r="FI7" s="12"/>
      <c r="FJ7" s="12"/>
      <c r="FK7" s="12"/>
      <c r="FL7" s="12"/>
      <c r="FM7" s="12"/>
      <c r="FN7" s="12"/>
      <c r="FO7" s="12"/>
      <c r="FP7" s="12"/>
      <c r="FQ7" s="12"/>
      <c r="FR7" s="12"/>
      <c r="FS7" s="12"/>
      <c r="FT7" s="12"/>
      <c r="FU7" s="12"/>
      <c r="FV7" s="12"/>
      <c r="FW7" s="12"/>
      <c r="FX7" s="12"/>
      <c r="FY7" s="12"/>
      <c r="FZ7" s="12"/>
      <c r="GA7" s="12"/>
      <c r="GB7" s="12"/>
      <c r="GC7" s="12"/>
      <c r="GD7" s="12"/>
      <c r="GE7" s="12"/>
      <c r="GF7" s="12"/>
      <c r="GG7" s="12"/>
      <c r="GH7" s="12"/>
      <c r="GI7" s="12"/>
      <c r="GJ7" s="12"/>
      <c r="GK7" s="12"/>
      <c r="GL7" s="12"/>
      <c r="GM7" s="12"/>
      <c r="GN7" s="12"/>
      <c r="GO7" s="12"/>
      <c r="GP7" s="12"/>
      <c r="GQ7" s="12"/>
      <c r="GR7" s="12"/>
      <c r="GS7" s="12"/>
      <c r="GT7" s="12"/>
      <c r="GU7" s="12"/>
      <c r="GV7" s="12"/>
      <c r="GW7" s="12"/>
      <c r="GX7" s="12"/>
      <c r="GY7" s="12"/>
      <c r="GZ7" s="12"/>
      <c r="HA7" s="12"/>
      <c r="HB7" s="12"/>
      <c r="HC7" s="12"/>
      <c r="HD7" s="12"/>
      <c r="HE7" s="12"/>
      <c r="HF7" s="12"/>
      <c r="HG7" s="12"/>
      <c r="HH7" s="12"/>
      <c r="HI7" s="12"/>
      <c r="HJ7" s="12"/>
      <c r="HK7" s="12"/>
      <c r="HL7" s="12"/>
      <c r="HM7" s="12"/>
      <c r="HN7" s="12"/>
      <c r="HO7" s="12"/>
      <c r="HP7" s="12"/>
      <c r="HQ7" s="12"/>
      <c r="HR7" s="12"/>
      <c r="HS7" s="12"/>
      <c r="HT7" s="12"/>
      <c r="HU7" s="12"/>
      <c r="HV7" s="12"/>
      <c r="HW7" s="12"/>
      <c r="HX7" s="12"/>
      <c r="HY7" s="12"/>
      <c r="HZ7" s="12"/>
      <c r="IA7" s="12"/>
      <c r="IB7" s="12"/>
      <c r="IC7" s="12"/>
      <c r="ID7" s="12"/>
      <c r="IE7" s="12"/>
      <c r="IF7" s="12"/>
      <c r="IG7" s="12"/>
      <c r="IH7" s="12"/>
      <c r="II7" s="12"/>
      <c r="IJ7" s="12"/>
      <c r="IK7" s="12"/>
      <c r="IL7" s="12"/>
      <c r="IM7" s="12"/>
      <c r="IN7" s="12"/>
      <c r="IO7" s="12"/>
      <c r="IP7" s="12"/>
      <c r="IQ7" s="12"/>
      <c r="IR7" s="12"/>
      <c r="IS7" s="12"/>
      <c r="IT7" s="12"/>
    </row>
    <row r="8" spans="2:254" ht="204" customHeight="1">
      <c r="B8" s="128" t="s">
        <v>36</v>
      </c>
      <c r="C8" s="134" t="s">
        <v>37</v>
      </c>
      <c r="D8" s="134" t="s">
        <v>38</v>
      </c>
      <c r="E8" s="134" t="s">
        <v>39</v>
      </c>
      <c r="F8" s="51" t="s">
        <v>40</v>
      </c>
      <c r="G8" s="51" t="s">
        <v>41</v>
      </c>
      <c r="H8" s="51" t="s">
        <v>432</v>
      </c>
      <c r="I8" s="51" t="s">
        <v>43</v>
      </c>
      <c r="J8" s="51" t="s">
        <v>44</v>
      </c>
      <c r="K8" s="51" t="s">
        <v>44</v>
      </c>
      <c r="L8" s="51" t="s">
        <v>411</v>
      </c>
      <c r="M8" s="51">
        <v>2</v>
      </c>
      <c r="N8" s="51">
        <v>4</v>
      </c>
      <c r="O8" s="51">
        <f t="shared" ref="O8:O17" si="0">M8*N8</f>
        <v>8</v>
      </c>
      <c r="P8" s="52" t="str">
        <f t="shared" ref="P8:P17" si="1">IF(AND(O8&gt;=2,O8&lt;=4),"BAJO",IF(AND(O8&gt;=6,O8&lt;=8),"MEDIO",IF(AND(O8&gt;=10,O8&lt;=20),"ALTO",IF(AND(O8&gt;=24,O8&lt;=40),"MUY ALTO"))))</f>
        <v>MEDIO</v>
      </c>
      <c r="Q8" s="51">
        <v>25</v>
      </c>
      <c r="R8" s="52">
        <f t="shared" ref="R8:R17" si="2">O8*Q8</f>
        <v>200</v>
      </c>
      <c r="S8" s="54" t="str">
        <f>IF(R8&lt;=20,"IV",IF(R8&lt;=120,"III",IF(R8&lt;=500,"II",IF(R8&lt;=4000,"I",FALSE))))</f>
        <v>II</v>
      </c>
      <c r="T8" s="54" t="str">
        <f>IF(S8="IV","Aceptable",IF(S8="III","Aceptable",IF(S8="II","No Aceptable o Aceptable con control especifico", IF(S8="I","No Aceptable", ALSO))))</f>
        <v>No Aceptable o Aceptable con control especifico</v>
      </c>
      <c r="U8" s="51">
        <v>1</v>
      </c>
      <c r="V8" s="51">
        <v>0</v>
      </c>
      <c r="W8" s="51">
        <v>0</v>
      </c>
      <c r="X8" s="51">
        <f>(U8+V8+W8)</f>
        <v>1</v>
      </c>
      <c r="Y8" s="51" t="s">
        <v>45</v>
      </c>
      <c r="Z8" s="51" t="s">
        <v>40</v>
      </c>
      <c r="AA8" s="51"/>
      <c r="AB8" s="51"/>
      <c r="AC8" s="51" t="s">
        <v>335</v>
      </c>
      <c r="AD8" s="51" t="s">
        <v>47</v>
      </c>
      <c r="AE8" s="53"/>
    </row>
    <row r="9" spans="2:254" ht="203.25" customHeight="1">
      <c r="B9" s="129"/>
      <c r="C9" s="135"/>
      <c r="D9" s="135"/>
      <c r="E9" s="135"/>
      <c r="F9" s="14" t="s">
        <v>40</v>
      </c>
      <c r="G9" s="14" t="s">
        <v>48</v>
      </c>
      <c r="H9" s="14" t="s">
        <v>49</v>
      </c>
      <c r="I9" s="14" t="s">
        <v>50</v>
      </c>
      <c r="J9" s="14" t="s">
        <v>44</v>
      </c>
      <c r="K9" s="14" t="s">
        <v>44</v>
      </c>
      <c r="L9" s="14" t="s">
        <v>44</v>
      </c>
      <c r="M9" s="14">
        <v>6</v>
      </c>
      <c r="N9" s="14">
        <v>3</v>
      </c>
      <c r="O9" s="14">
        <f t="shared" si="0"/>
        <v>18</v>
      </c>
      <c r="P9" s="15" t="str">
        <f t="shared" si="1"/>
        <v>ALTO</v>
      </c>
      <c r="Q9" s="14">
        <v>25</v>
      </c>
      <c r="R9" s="15">
        <f t="shared" si="2"/>
        <v>450</v>
      </c>
      <c r="S9" s="55" t="str">
        <f t="shared" ref="S9:S17" si="3">IF(R9&lt;=20,"IV",IF(R9&lt;=120,"III",IF(R9&lt;=500,"II",IF(R9&lt;=4000,"I",FALSE))))</f>
        <v>II</v>
      </c>
      <c r="T9" s="55" t="str">
        <f>IF(S9="IV","Aceptable",IF(S9="III","Aceptable",IF(S9="II","No Aceptable o Aceptable con control especifico", IF(S9="I","No Aceptable", ALSO))))</f>
        <v>No Aceptable o Aceptable con control especifico</v>
      </c>
      <c r="U9" s="14">
        <v>1</v>
      </c>
      <c r="V9" s="14">
        <v>0</v>
      </c>
      <c r="W9" s="14">
        <v>0</v>
      </c>
      <c r="X9" s="14">
        <f t="shared" ref="X9:X17" si="4">(U9+V9+W9)</f>
        <v>1</v>
      </c>
      <c r="Y9" s="14" t="s">
        <v>51</v>
      </c>
      <c r="Z9" s="14" t="s">
        <v>40</v>
      </c>
      <c r="AA9" s="14"/>
      <c r="AB9" s="14"/>
      <c r="AC9" s="14" t="s">
        <v>335</v>
      </c>
      <c r="AD9" s="14" t="s">
        <v>52</v>
      </c>
      <c r="AE9" s="16"/>
    </row>
    <row r="10" spans="2:254" ht="123.75" customHeight="1">
      <c r="B10" s="129"/>
      <c r="C10" s="135"/>
      <c r="D10" s="135"/>
      <c r="E10" s="135"/>
      <c r="F10" s="14" t="s">
        <v>53</v>
      </c>
      <c r="G10" s="14" t="s">
        <v>54</v>
      </c>
      <c r="H10" s="14" t="s">
        <v>420</v>
      </c>
      <c r="I10" s="14" t="s">
        <v>56</v>
      </c>
      <c r="J10" s="14" t="s">
        <v>44</v>
      </c>
      <c r="K10" s="14" t="s">
        <v>44</v>
      </c>
      <c r="L10" s="14" t="s">
        <v>44</v>
      </c>
      <c r="M10" s="14">
        <v>2</v>
      </c>
      <c r="N10" s="14">
        <v>2</v>
      </c>
      <c r="O10" s="14">
        <f t="shared" si="0"/>
        <v>4</v>
      </c>
      <c r="P10" s="15" t="str">
        <f t="shared" si="1"/>
        <v>BAJO</v>
      </c>
      <c r="Q10" s="14">
        <v>25</v>
      </c>
      <c r="R10" s="15">
        <f t="shared" si="2"/>
        <v>100</v>
      </c>
      <c r="S10" s="55" t="str">
        <f t="shared" si="3"/>
        <v>III</v>
      </c>
      <c r="T10" s="55" t="str">
        <f>IF(S10="IV","Aceptable",IF(S10="III","Mejorable",IF(S10="II","No Aceptable o Aceptable con control especifico", IF(S10="I","No Aceptable", ALSO))))</f>
        <v>Mejorable</v>
      </c>
      <c r="U10" s="14">
        <v>1</v>
      </c>
      <c r="V10" s="14">
        <v>0</v>
      </c>
      <c r="W10" s="14">
        <v>0</v>
      </c>
      <c r="X10" s="14">
        <f t="shared" si="4"/>
        <v>1</v>
      </c>
      <c r="Y10" s="14" t="s">
        <v>57</v>
      </c>
      <c r="Z10" s="14" t="s">
        <v>40</v>
      </c>
      <c r="AA10" s="14"/>
      <c r="AB10" s="14"/>
      <c r="AC10" s="14" t="s">
        <v>335</v>
      </c>
      <c r="AD10" s="14" t="s">
        <v>58</v>
      </c>
      <c r="AE10" s="16"/>
    </row>
    <row r="11" spans="2:254" ht="119.25" customHeight="1">
      <c r="B11" s="129"/>
      <c r="C11" s="135"/>
      <c r="D11" s="135"/>
      <c r="E11" s="135"/>
      <c r="F11" s="14" t="s">
        <v>40</v>
      </c>
      <c r="G11" s="14" t="s">
        <v>59</v>
      </c>
      <c r="H11" s="14" t="s">
        <v>60</v>
      </c>
      <c r="I11" s="14" t="s">
        <v>61</v>
      </c>
      <c r="J11" s="14" t="s">
        <v>44</v>
      </c>
      <c r="K11" s="14" t="s">
        <v>44</v>
      </c>
      <c r="L11" s="14" t="s">
        <v>411</v>
      </c>
      <c r="M11" s="14">
        <v>2</v>
      </c>
      <c r="N11" s="14">
        <v>3</v>
      </c>
      <c r="O11" s="14">
        <f t="shared" si="0"/>
        <v>6</v>
      </c>
      <c r="P11" s="15" t="str">
        <f t="shared" si="1"/>
        <v>MEDIO</v>
      </c>
      <c r="Q11" s="14">
        <v>10</v>
      </c>
      <c r="R11" s="15">
        <f t="shared" si="2"/>
        <v>60</v>
      </c>
      <c r="S11" s="55" t="str">
        <f t="shared" si="3"/>
        <v>III</v>
      </c>
      <c r="T11" s="55" t="str">
        <f>IF(S11="IV","Aceptable",IF(S11="III","Merojable",IF(S11="II","No Aceptable o Aceptable con control especifico", IF(S11="I","No Aceptable", ALSO))))</f>
        <v>Merojable</v>
      </c>
      <c r="U11" s="14">
        <v>1</v>
      </c>
      <c r="V11" s="14">
        <v>0</v>
      </c>
      <c r="W11" s="14">
        <v>0</v>
      </c>
      <c r="X11" s="14">
        <f t="shared" si="4"/>
        <v>1</v>
      </c>
      <c r="Y11" s="14" t="s">
        <v>62</v>
      </c>
      <c r="Z11" s="14" t="s">
        <v>40</v>
      </c>
      <c r="AA11" s="14"/>
      <c r="AB11" s="14"/>
      <c r="AC11" s="14" t="s">
        <v>335</v>
      </c>
      <c r="AD11" s="14" t="s">
        <v>64</v>
      </c>
      <c r="AE11" s="16"/>
    </row>
    <row r="12" spans="2:254" ht="205.5" customHeight="1">
      <c r="B12" s="129"/>
      <c r="C12" s="135"/>
      <c r="D12" s="135"/>
      <c r="E12" s="135"/>
      <c r="F12" s="14" t="s">
        <v>40</v>
      </c>
      <c r="G12" s="14" t="s">
        <v>65</v>
      </c>
      <c r="H12" s="14" t="s">
        <v>66</v>
      </c>
      <c r="I12" s="14" t="s">
        <v>67</v>
      </c>
      <c r="J12" s="14" t="s">
        <v>44</v>
      </c>
      <c r="K12" s="14" t="s">
        <v>68</v>
      </c>
      <c r="L12" s="14" t="s">
        <v>44</v>
      </c>
      <c r="M12" s="14">
        <v>2</v>
      </c>
      <c r="N12" s="14">
        <v>2</v>
      </c>
      <c r="O12" s="14">
        <f t="shared" si="0"/>
        <v>4</v>
      </c>
      <c r="P12" s="15" t="str">
        <f t="shared" si="1"/>
        <v>BAJO</v>
      </c>
      <c r="Q12" s="14">
        <v>10</v>
      </c>
      <c r="R12" s="15">
        <f t="shared" si="2"/>
        <v>40</v>
      </c>
      <c r="S12" s="55" t="str">
        <f t="shared" si="3"/>
        <v>III</v>
      </c>
      <c r="T12" s="55" t="str">
        <f>IF(S12="IV","Aceptable",IF(S12="III","Mejorable",IF(S12="II","No Aceptable o Aceptable con control especifico", IF(S12="I","No Aceptable", ALSO))))</f>
        <v>Mejorable</v>
      </c>
      <c r="U12" s="14">
        <v>1</v>
      </c>
      <c r="V12" s="14">
        <v>0</v>
      </c>
      <c r="W12" s="14">
        <v>0</v>
      </c>
      <c r="X12" s="14">
        <f t="shared" si="4"/>
        <v>1</v>
      </c>
      <c r="Y12" s="14" t="s">
        <v>69</v>
      </c>
      <c r="Z12" s="14" t="s">
        <v>40</v>
      </c>
      <c r="AA12" s="14"/>
      <c r="AB12" s="14"/>
      <c r="AC12" s="14" t="s">
        <v>335</v>
      </c>
      <c r="AD12" s="14" t="s">
        <v>71</v>
      </c>
      <c r="AE12" s="16"/>
    </row>
    <row r="13" spans="2:254" ht="119.25" customHeight="1">
      <c r="B13" s="129"/>
      <c r="C13" s="135"/>
      <c r="D13" s="135"/>
      <c r="E13" s="135"/>
      <c r="F13" s="14" t="s">
        <v>40</v>
      </c>
      <c r="G13" s="14" t="s">
        <v>412</v>
      </c>
      <c r="H13" s="14" t="s">
        <v>73</v>
      </c>
      <c r="I13" s="14" t="s">
        <v>391</v>
      </c>
      <c r="J13" s="14" t="s">
        <v>75</v>
      </c>
      <c r="K13" s="14" t="s">
        <v>44</v>
      </c>
      <c r="L13" s="14" t="s">
        <v>44</v>
      </c>
      <c r="M13" s="14">
        <v>2</v>
      </c>
      <c r="N13" s="14">
        <v>1</v>
      </c>
      <c r="O13" s="14">
        <f t="shared" si="0"/>
        <v>2</v>
      </c>
      <c r="P13" s="15" t="str">
        <f t="shared" si="1"/>
        <v>BAJO</v>
      </c>
      <c r="Q13" s="14">
        <v>10</v>
      </c>
      <c r="R13" s="15">
        <f t="shared" si="2"/>
        <v>20</v>
      </c>
      <c r="S13" s="55" t="str">
        <f t="shared" si="3"/>
        <v>IV</v>
      </c>
      <c r="T13" s="55" t="str">
        <f>IF(S13="IV","Aceptable",IF(S13="III","Aceptable",IF(S13="II","No Aceptable o Aceptable con control especifico", IF(S13="I","No Aceptable", ALSO))))</f>
        <v>Aceptable</v>
      </c>
      <c r="U13" s="14">
        <v>1</v>
      </c>
      <c r="V13" s="14">
        <v>0</v>
      </c>
      <c r="W13" s="14">
        <v>0</v>
      </c>
      <c r="X13" s="14">
        <f t="shared" si="4"/>
        <v>1</v>
      </c>
      <c r="Y13" s="14" t="s">
        <v>76</v>
      </c>
      <c r="Z13" s="14" t="s">
        <v>40</v>
      </c>
      <c r="AA13" s="14"/>
      <c r="AB13" s="14"/>
      <c r="AC13" s="14" t="s">
        <v>335</v>
      </c>
      <c r="AD13" s="14" t="s">
        <v>77</v>
      </c>
      <c r="AE13" s="16"/>
    </row>
    <row r="14" spans="2:254" ht="193.5" customHeight="1">
      <c r="B14" s="129"/>
      <c r="C14" s="135"/>
      <c r="D14" s="135"/>
      <c r="E14" s="135"/>
      <c r="F14" s="14" t="s">
        <v>40</v>
      </c>
      <c r="G14" s="14" t="s">
        <v>78</v>
      </c>
      <c r="H14" s="14" t="s">
        <v>413</v>
      </c>
      <c r="I14" s="14" t="s">
        <v>414</v>
      </c>
      <c r="J14" s="14" t="s">
        <v>81</v>
      </c>
      <c r="K14" s="14" t="s">
        <v>82</v>
      </c>
      <c r="L14" s="14" t="s">
        <v>44</v>
      </c>
      <c r="M14" s="14">
        <v>2</v>
      </c>
      <c r="N14" s="14">
        <v>2</v>
      </c>
      <c r="O14" s="14">
        <f t="shared" si="0"/>
        <v>4</v>
      </c>
      <c r="P14" s="15" t="str">
        <f t="shared" si="1"/>
        <v>BAJO</v>
      </c>
      <c r="Q14" s="14">
        <v>10</v>
      </c>
      <c r="R14" s="15">
        <f t="shared" si="2"/>
        <v>40</v>
      </c>
      <c r="S14" s="55" t="str">
        <f t="shared" si="3"/>
        <v>III</v>
      </c>
      <c r="T14" s="55" t="str">
        <f>IF(S14="IV","Aceptable",IF(S14="III","Meojrable",IF(S14="II","No Aceptable o Aceptable con control especifico", IF(S14="I","No Aceptable", ALSO))))</f>
        <v>Meojrable</v>
      </c>
      <c r="U14" s="14">
        <v>1</v>
      </c>
      <c r="V14" s="14">
        <v>0</v>
      </c>
      <c r="W14" s="14">
        <v>0</v>
      </c>
      <c r="X14" s="14">
        <f t="shared" si="4"/>
        <v>1</v>
      </c>
      <c r="Y14" s="14" t="s">
        <v>83</v>
      </c>
      <c r="Z14" s="14" t="s">
        <v>40</v>
      </c>
      <c r="AA14" s="14"/>
      <c r="AB14" s="14"/>
      <c r="AC14" s="14" t="s">
        <v>335</v>
      </c>
      <c r="AD14" s="14" t="s">
        <v>84</v>
      </c>
      <c r="AE14" s="16"/>
    </row>
    <row r="15" spans="2:254" ht="193.5" customHeight="1">
      <c r="B15" s="129"/>
      <c r="C15" s="135"/>
      <c r="D15" s="135"/>
      <c r="E15" s="135"/>
      <c r="F15" s="14" t="s">
        <v>40</v>
      </c>
      <c r="G15" s="92" t="s">
        <v>337</v>
      </c>
      <c r="H15" s="92" t="s">
        <v>415</v>
      </c>
      <c r="I15" s="92" t="s">
        <v>416</v>
      </c>
      <c r="J15" s="92" t="s">
        <v>44</v>
      </c>
      <c r="K15" s="92" t="s">
        <v>372</v>
      </c>
      <c r="L15" s="92" t="s">
        <v>371</v>
      </c>
      <c r="M15" s="92">
        <v>2</v>
      </c>
      <c r="N15" s="92">
        <v>3</v>
      </c>
      <c r="O15" s="92">
        <f>M15*N15</f>
        <v>6</v>
      </c>
      <c r="P15" s="71" t="str">
        <f>IF(AND(O15&gt;=2,O15&lt;=4),"BAJO",IF(AND(O15&gt;=6,O15&lt;=8),"MEDIO",IF(AND(O15&gt;=10,O15&lt;=20),"ALTO",IF(AND(O15&gt;=24,O15&lt;=40),"MUY ALTO"))))</f>
        <v>MEDIO</v>
      </c>
      <c r="Q15" s="92">
        <v>25</v>
      </c>
      <c r="R15" s="71">
        <f>O15*Q15</f>
        <v>150</v>
      </c>
      <c r="S15" s="93" t="str">
        <f t="shared" si="3"/>
        <v>II</v>
      </c>
      <c r="T15" s="93" t="str">
        <f>IF(S15="IV","Aceptable",IF(S15="III","Aceptable",IF(S15="II","No Aceptable o Aceptable con control especifico", IF(S15="I","No Aceptable", ALSO))))</f>
        <v>No Aceptable o Aceptable con control especifico</v>
      </c>
      <c r="U15" s="92">
        <v>1</v>
      </c>
      <c r="V15" s="92">
        <v>0</v>
      </c>
      <c r="W15" s="92">
        <v>0</v>
      </c>
      <c r="X15" s="92">
        <f t="shared" si="4"/>
        <v>1</v>
      </c>
      <c r="Y15" s="92" t="s">
        <v>88</v>
      </c>
      <c r="Z15" s="92" t="s">
        <v>40</v>
      </c>
      <c r="AA15" s="92"/>
      <c r="AB15" s="92"/>
      <c r="AC15" s="92" t="s">
        <v>335</v>
      </c>
      <c r="AD15" s="92" t="s">
        <v>89</v>
      </c>
      <c r="AE15" s="94"/>
    </row>
    <row r="16" spans="2:254" ht="328.5" customHeight="1">
      <c r="B16" s="130"/>
      <c r="C16" s="136"/>
      <c r="D16" s="136"/>
      <c r="E16" s="136"/>
      <c r="F16" s="49" t="s">
        <v>40</v>
      </c>
      <c r="G16" s="116" t="s">
        <v>341</v>
      </c>
      <c r="H16" s="116" t="s">
        <v>336</v>
      </c>
      <c r="I16" s="116" t="s">
        <v>338</v>
      </c>
      <c r="J16" s="116" t="s">
        <v>44</v>
      </c>
      <c r="K16" s="116" t="s">
        <v>339</v>
      </c>
      <c r="L16" s="116" t="s">
        <v>340</v>
      </c>
      <c r="M16" s="116">
        <v>2</v>
      </c>
      <c r="N16" s="116">
        <v>1</v>
      </c>
      <c r="O16" s="116">
        <f>M16*N16</f>
        <v>2</v>
      </c>
      <c r="P16" s="117" t="s">
        <v>325</v>
      </c>
      <c r="Q16" s="116">
        <v>10</v>
      </c>
      <c r="R16" s="117">
        <v>40</v>
      </c>
      <c r="S16" s="120" t="s">
        <v>442</v>
      </c>
      <c r="T16" s="118" t="s">
        <v>425</v>
      </c>
      <c r="U16" s="116">
        <v>1</v>
      </c>
      <c r="V16" s="116">
        <v>0</v>
      </c>
      <c r="W16" s="116">
        <v>0</v>
      </c>
      <c r="X16" s="116">
        <f t="shared" si="4"/>
        <v>1</v>
      </c>
      <c r="Y16" s="116" t="s">
        <v>343</v>
      </c>
      <c r="Z16" s="116" t="s">
        <v>342</v>
      </c>
      <c r="AA16" s="116" t="s">
        <v>344</v>
      </c>
      <c r="AB16" s="116" t="s">
        <v>344</v>
      </c>
      <c r="AC16" s="116" t="s">
        <v>345</v>
      </c>
      <c r="AD16" s="116" t="s">
        <v>346</v>
      </c>
      <c r="AE16" s="119" t="s">
        <v>347</v>
      </c>
    </row>
    <row r="17" spans="1:31" ht="170.25" customHeight="1" thickBot="1">
      <c r="B17" s="131"/>
      <c r="C17" s="137"/>
      <c r="D17" s="137"/>
      <c r="E17" s="137"/>
      <c r="F17" s="17" t="s">
        <v>40</v>
      </c>
      <c r="G17" s="17" t="s">
        <v>90</v>
      </c>
      <c r="H17" s="17" t="s">
        <v>417</v>
      </c>
      <c r="I17" s="17" t="s">
        <v>418</v>
      </c>
      <c r="J17" s="17" t="s">
        <v>87</v>
      </c>
      <c r="K17" s="17" t="s">
        <v>44</v>
      </c>
      <c r="L17" s="17" t="s">
        <v>44</v>
      </c>
      <c r="M17" s="17">
        <v>2</v>
      </c>
      <c r="N17" s="17">
        <v>2</v>
      </c>
      <c r="O17" s="17">
        <f t="shared" si="0"/>
        <v>4</v>
      </c>
      <c r="P17" s="18" t="str">
        <f t="shared" si="1"/>
        <v>BAJO</v>
      </c>
      <c r="Q17" s="17">
        <v>25</v>
      </c>
      <c r="R17" s="18">
        <f t="shared" si="2"/>
        <v>100</v>
      </c>
      <c r="S17" s="56" t="str">
        <f t="shared" si="3"/>
        <v>III</v>
      </c>
      <c r="T17" s="56" t="s">
        <v>425</v>
      </c>
      <c r="U17" s="17">
        <v>1</v>
      </c>
      <c r="V17" s="17">
        <v>0</v>
      </c>
      <c r="W17" s="17">
        <v>0</v>
      </c>
      <c r="X17" s="17">
        <f t="shared" si="4"/>
        <v>1</v>
      </c>
      <c r="Y17" s="17" t="s">
        <v>88</v>
      </c>
      <c r="Z17" s="17" t="s">
        <v>40</v>
      </c>
      <c r="AA17" s="17"/>
      <c r="AB17" s="17"/>
      <c r="AC17" s="17" t="s">
        <v>335</v>
      </c>
      <c r="AD17" s="17" t="s">
        <v>92</v>
      </c>
      <c r="AE17" s="19"/>
    </row>
    <row r="18" spans="1:31" ht="14.25" customHeight="1">
      <c r="B18" s="21"/>
    </row>
    <row r="23" spans="1:31" ht="14.25" customHeight="1">
      <c r="C23" s="127"/>
      <c r="D23" s="127"/>
    </row>
    <row r="24" spans="1:31" ht="14.25" customHeight="1">
      <c r="A24" s="85"/>
      <c r="B24" s="86"/>
      <c r="C24" s="87"/>
      <c r="D24" s="86"/>
      <c r="E24" s="86"/>
    </row>
    <row r="25" spans="1:31" ht="14.25" customHeight="1">
      <c r="A25" s="85"/>
      <c r="B25" s="87" t="s">
        <v>93</v>
      </c>
      <c r="C25" s="87" t="s">
        <v>95</v>
      </c>
      <c r="D25" s="86"/>
      <c r="E25" s="86"/>
      <c r="F25" s="89"/>
    </row>
    <row r="26" spans="1:31" ht="14.25" customHeight="1">
      <c r="A26" s="85"/>
      <c r="B26" s="87" t="s">
        <v>94</v>
      </c>
      <c r="C26" s="84" t="s">
        <v>407</v>
      </c>
      <c r="D26" s="86"/>
      <c r="E26" s="86"/>
    </row>
    <row r="27" spans="1:31" ht="14.25" customHeight="1">
      <c r="A27" s="85"/>
      <c r="B27" s="86"/>
      <c r="C27" s="86"/>
      <c r="D27" s="86"/>
      <c r="E27" s="86"/>
    </row>
  </sheetData>
  <sheetProtection selectLockedCells="1" selectUnlockedCells="1"/>
  <mergeCells count="25">
    <mergeCell ref="B2:F4"/>
    <mergeCell ref="AC2:AE2"/>
    <mergeCell ref="AC3:AE3"/>
    <mergeCell ref="E6:E7"/>
    <mergeCell ref="AC4:AE4"/>
    <mergeCell ref="Z2:AB2"/>
    <mergeCell ref="Z3:AB3"/>
    <mergeCell ref="Z4:AB4"/>
    <mergeCell ref="B5:AE5"/>
    <mergeCell ref="B6:B7"/>
    <mergeCell ref="AA6:AE6"/>
    <mergeCell ref="G2:Y4"/>
    <mergeCell ref="C23:D23"/>
    <mergeCell ref="B8:B17"/>
    <mergeCell ref="I6:I7"/>
    <mergeCell ref="U6:Z6"/>
    <mergeCell ref="G6:H6"/>
    <mergeCell ref="D8:D17"/>
    <mergeCell ref="C8:C17"/>
    <mergeCell ref="E8:E17"/>
    <mergeCell ref="M6:S6"/>
    <mergeCell ref="C6:C7"/>
    <mergeCell ref="D6:D7"/>
    <mergeCell ref="J6:L6"/>
    <mergeCell ref="F6:F7"/>
  </mergeCells>
  <conditionalFormatting sqref="P8:P17">
    <cfRule type="expression" dxfId="197" priority="7" stopIfTrue="1">
      <formula>NOT(ISERROR(SEARCH("MUY ALTO",P8)))</formula>
    </cfRule>
    <cfRule type="expression" dxfId="196" priority="8" stopIfTrue="1">
      <formula>NOT(ISERROR(SEARCH("ALTO",P8)))</formula>
    </cfRule>
    <cfRule type="expression" dxfId="195" priority="9" stopIfTrue="1">
      <formula>NOT(ISERROR(SEARCH("MEDIO",P8)))</formula>
    </cfRule>
  </conditionalFormatting>
  <conditionalFormatting sqref="R8:R17 U13:U17">
    <cfRule type="cellIs" dxfId="194" priority="10" stopIfTrue="1" operator="between">
      <formula>20</formula>
      <formula>120</formula>
    </cfRule>
    <cfRule type="cellIs" dxfId="193" priority="11" stopIfTrue="1" operator="between">
      <formula>150</formula>
      <formula>500</formula>
    </cfRule>
    <cfRule type="cellIs" dxfId="192" priority="12" stopIfTrue="1" operator="between">
      <formula>600</formula>
      <formula>4000</formula>
    </cfRule>
  </conditionalFormatting>
  <conditionalFormatting sqref="S8:S17">
    <cfRule type="cellIs" dxfId="191" priority="1" stopIfTrue="1" operator="equal">
      <formula>"I"</formula>
    </cfRule>
    <cfRule type="cellIs" dxfId="190" priority="2" stopIfTrue="1" operator="equal">
      <formula>"II"</formula>
    </cfRule>
    <cfRule type="cellIs" dxfId="189" priority="3" stopIfTrue="1" operator="equal">
      <formula>"III"</formula>
    </cfRule>
  </conditionalFormatting>
  <pageMargins left="0.75" right="0.75" top="1" bottom="1" header="0.51180555555555551" footer="0.51180555555555551"/>
  <pageSetup paperSize="9" firstPageNumber="0"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FB1BE-A8FC-4AB2-8D97-06D0359E6242}">
  <sheetPr>
    <tabColor theme="0"/>
  </sheetPr>
  <dimension ref="A1:IT27"/>
  <sheetViews>
    <sheetView topLeftCell="A13" zoomScale="30" zoomScaleNormal="30" workbookViewId="0">
      <selection activeCell="F8" sqref="F8"/>
    </sheetView>
  </sheetViews>
  <sheetFormatPr baseColWidth="10" defaultColWidth="14.7265625" defaultRowHeight="14.25" customHeight="1"/>
  <cols>
    <col min="1" max="1" width="3.7265625" style="10" customWidth="1"/>
    <col min="2" max="2" width="19.81640625" style="11" customWidth="1"/>
    <col min="3" max="3" width="20.81640625" style="11" customWidth="1"/>
    <col min="4" max="4" width="23.1796875" style="11" customWidth="1"/>
    <col min="5" max="5" width="18" style="11" customWidth="1"/>
    <col min="6" max="6" width="26.81640625" style="11" customWidth="1"/>
    <col min="7" max="7" width="43" style="11" customWidth="1"/>
    <col min="8" max="8" width="24.453125" style="11" customWidth="1"/>
    <col min="9" max="9" width="43.08984375" style="11" customWidth="1"/>
    <col min="10" max="10" width="32" style="11" customWidth="1"/>
    <col min="11" max="11" width="34" style="11" customWidth="1"/>
    <col min="12" max="12" width="26.26953125" style="11" customWidth="1"/>
    <col min="13" max="13" width="24.81640625" style="11" customWidth="1"/>
    <col min="14" max="14" width="28.7265625" style="11" customWidth="1"/>
    <col min="15" max="15" width="25.26953125" style="11" customWidth="1"/>
    <col min="16" max="16" width="31.6328125" style="11" customWidth="1"/>
    <col min="17" max="17" width="17.81640625" style="11" customWidth="1"/>
    <col min="18" max="18" width="16.54296875" style="11" customWidth="1"/>
    <col min="19" max="19" width="16.1796875" style="11" customWidth="1"/>
    <col min="20" max="20" width="25.453125" style="11" customWidth="1"/>
    <col min="21" max="21" width="14.81640625" style="11" customWidth="1"/>
    <col min="22" max="22" width="13.81640625" style="11" customWidth="1"/>
    <col min="23" max="23" width="14.54296875" style="11" customWidth="1"/>
    <col min="24" max="24" width="14.453125" style="11" customWidth="1"/>
    <col min="25" max="25" width="20" style="11" customWidth="1"/>
    <col min="26" max="26" width="23" style="11" customWidth="1"/>
    <col min="27" max="27" width="19.1796875" style="11" customWidth="1"/>
    <col min="28" max="28" width="20" style="11" customWidth="1"/>
    <col min="29" max="29" width="24.26953125" style="11" customWidth="1"/>
    <col min="30" max="30" width="26.1796875" style="11" customWidth="1"/>
    <col min="31" max="31" width="22.1796875" style="11" customWidth="1"/>
    <col min="32" max="16384" width="14.7265625" style="10"/>
  </cols>
  <sheetData>
    <row r="1" spans="2:254" ht="14.25" customHeight="1" thickBot="1"/>
    <row r="2" spans="2:254" ht="27.75" customHeight="1">
      <c r="B2" s="138"/>
      <c r="C2" s="139"/>
      <c r="D2" s="139"/>
      <c r="E2" s="139"/>
      <c r="F2" s="140"/>
      <c r="G2" s="185" t="s">
        <v>0</v>
      </c>
      <c r="H2" s="186"/>
      <c r="I2" s="186"/>
      <c r="J2" s="186"/>
      <c r="K2" s="186"/>
      <c r="L2" s="186"/>
      <c r="M2" s="186"/>
      <c r="N2" s="186"/>
      <c r="O2" s="186"/>
      <c r="P2" s="186"/>
      <c r="Q2" s="186"/>
      <c r="R2" s="186"/>
      <c r="S2" s="186"/>
      <c r="T2" s="186"/>
      <c r="U2" s="186"/>
      <c r="V2" s="186"/>
      <c r="W2" s="186"/>
      <c r="X2" s="186"/>
      <c r="Y2" s="187"/>
      <c r="Z2" s="172" t="s">
        <v>453</v>
      </c>
      <c r="AA2" s="173"/>
      <c r="AB2" s="174"/>
      <c r="AC2" s="175" t="s">
        <v>454</v>
      </c>
      <c r="AD2" s="176"/>
      <c r="AE2" s="177"/>
    </row>
    <row r="3" spans="2:254" ht="27.75" customHeight="1">
      <c r="B3" s="141"/>
      <c r="C3" s="142"/>
      <c r="D3" s="142"/>
      <c r="E3" s="142"/>
      <c r="F3" s="143"/>
      <c r="G3" s="188"/>
      <c r="H3" s="189"/>
      <c r="I3" s="189"/>
      <c r="J3" s="189"/>
      <c r="K3" s="189"/>
      <c r="L3" s="189"/>
      <c r="M3" s="189"/>
      <c r="N3" s="189"/>
      <c r="O3" s="189"/>
      <c r="P3" s="189"/>
      <c r="Q3" s="189"/>
      <c r="R3" s="189"/>
      <c r="S3" s="189"/>
      <c r="T3" s="189"/>
      <c r="U3" s="189"/>
      <c r="V3" s="189"/>
      <c r="W3" s="189"/>
      <c r="X3" s="189"/>
      <c r="Y3" s="190"/>
      <c r="Z3" s="178" t="s">
        <v>451</v>
      </c>
      <c r="AA3" s="179"/>
      <c r="AB3" s="180"/>
      <c r="AC3" s="181">
        <v>2</v>
      </c>
      <c r="AD3" s="182"/>
      <c r="AE3" s="183"/>
    </row>
    <row r="4" spans="2:254" s="9" customFormat="1" ht="51.75" customHeight="1">
      <c r="B4" s="141"/>
      <c r="C4" s="184"/>
      <c r="D4" s="184"/>
      <c r="E4" s="184"/>
      <c r="F4" s="143"/>
      <c r="G4" s="188"/>
      <c r="H4" s="189"/>
      <c r="I4" s="189"/>
      <c r="J4" s="189"/>
      <c r="K4" s="189"/>
      <c r="L4" s="189"/>
      <c r="M4" s="189"/>
      <c r="N4" s="189"/>
      <c r="O4" s="189"/>
      <c r="P4" s="189"/>
      <c r="Q4" s="189"/>
      <c r="R4" s="189"/>
      <c r="S4" s="189"/>
      <c r="T4" s="189"/>
      <c r="U4" s="189"/>
      <c r="V4" s="189"/>
      <c r="W4" s="189"/>
      <c r="X4" s="189"/>
      <c r="Y4" s="190"/>
      <c r="Z4" s="192" t="s">
        <v>452</v>
      </c>
      <c r="AA4" s="193"/>
      <c r="AB4" s="194"/>
      <c r="AC4" s="195">
        <v>45967</v>
      </c>
      <c r="AD4" s="196"/>
      <c r="AE4" s="197"/>
      <c r="AF4" s="7"/>
      <c r="AG4" s="7"/>
      <c r="AH4" s="7"/>
      <c r="AI4" s="7"/>
      <c r="AJ4" s="8"/>
      <c r="AK4" s="7"/>
      <c r="AL4" s="7"/>
      <c r="AM4" s="7"/>
      <c r="AN4" s="7"/>
      <c r="AO4" s="7"/>
      <c r="AP4" s="8"/>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c r="ET4" s="7"/>
      <c r="EU4" s="7"/>
      <c r="EV4" s="7"/>
      <c r="EW4" s="7"/>
      <c r="EX4" s="7"/>
      <c r="EY4" s="7"/>
      <c r="EZ4" s="7"/>
      <c r="FA4" s="7"/>
      <c r="FB4" s="7"/>
      <c r="FC4" s="7"/>
      <c r="FD4" s="7"/>
      <c r="FE4" s="7"/>
      <c r="FF4" s="7"/>
      <c r="FG4" s="7"/>
      <c r="FH4" s="7"/>
      <c r="FI4" s="7"/>
      <c r="FJ4" s="7"/>
      <c r="FK4" s="7"/>
      <c r="FL4" s="7"/>
      <c r="FM4" s="7"/>
      <c r="FN4" s="7"/>
      <c r="FO4" s="7"/>
      <c r="FP4" s="7"/>
      <c r="FQ4" s="7"/>
      <c r="FR4" s="7"/>
      <c r="FS4" s="7"/>
      <c r="FT4" s="7"/>
      <c r="FU4" s="7"/>
      <c r="FV4" s="7"/>
      <c r="FW4" s="7"/>
      <c r="FX4" s="7"/>
      <c r="FY4" s="7"/>
      <c r="FZ4" s="7"/>
      <c r="GA4" s="7"/>
      <c r="GB4" s="7"/>
      <c r="GC4" s="7"/>
      <c r="GD4" s="7"/>
      <c r="GE4" s="7"/>
      <c r="GF4" s="7"/>
      <c r="GG4" s="7"/>
      <c r="GH4" s="7"/>
      <c r="GI4" s="7"/>
      <c r="GJ4" s="7"/>
      <c r="GK4" s="7"/>
      <c r="GL4" s="7"/>
      <c r="GM4" s="7"/>
      <c r="GN4" s="7"/>
      <c r="GO4" s="7"/>
      <c r="GP4" s="7"/>
      <c r="GQ4" s="7"/>
      <c r="GR4" s="7"/>
      <c r="GS4" s="7"/>
      <c r="GT4" s="7"/>
      <c r="GU4" s="7"/>
      <c r="GV4" s="7"/>
      <c r="GW4" s="7"/>
      <c r="GX4" s="7"/>
      <c r="GY4" s="7"/>
      <c r="GZ4" s="7"/>
      <c r="HA4" s="7"/>
      <c r="HB4" s="7"/>
      <c r="HC4" s="7"/>
      <c r="HD4" s="7"/>
      <c r="HE4" s="7"/>
      <c r="HF4" s="7"/>
      <c r="HG4" s="7"/>
      <c r="HH4" s="7"/>
      <c r="HI4" s="7"/>
      <c r="HJ4" s="7"/>
      <c r="HK4" s="7"/>
      <c r="HL4" s="7"/>
      <c r="HM4" s="7"/>
      <c r="HN4" s="7"/>
      <c r="HO4" s="7"/>
      <c r="HP4" s="7"/>
      <c r="HQ4" s="7"/>
      <c r="HR4" s="7"/>
      <c r="HS4" s="7"/>
      <c r="HT4" s="7"/>
      <c r="HU4" s="7"/>
      <c r="HV4" s="7"/>
      <c r="HW4" s="7"/>
      <c r="HX4" s="7"/>
      <c r="HY4" s="7"/>
      <c r="HZ4" s="7"/>
      <c r="IA4" s="7"/>
      <c r="IB4" s="7"/>
      <c r="IC4" s="7"/>
      <c r="ID4" s="7"/>
      <c r="IE4" s="7"/>
      <c r="IF4" s="7"/>
      <c r="IG4" s="7"/>
      <c r="IH4" s="7"/>
      <c r="II4" s="7"/>
      <c r="IJ4" s="7"/>
      <c r="IK4" s="7"/>
      <c r="IL4" s="7"/>
      <c r="IM4" s="7"/>
      <c r="IN4" s="7"/>
      <c r="IO4" s="7"/>
      <c r="IP4" s="7"/>
      <c r="IQ4" s="7"/>
      <c r="IR4" s="7"/>
      <c r="IS4" s="7"/>
      <c r="IT4" s="7"/>
    </row>
    <row r="5" spans="2:254" s="9" customFormat="1" ht="43.5" customHeight="1" thickBot="1">
      <c r="B5" s="203" t="s">
        <v>455</v>
      </c>
      <c r="C5" s="203"/>
      <c r="D5" s="203"/>
      <c r="E5" s="203"/>
      <c r="F5" s="203"/>
      <c r="G5" s="203"/>
      <c r="H5" s="203"/>
      <c r="I5" s="203"/>
      <c r="J5" s="203"/>
      <c r="K5" s="203"/>
      <c r="L5" s="203"/>
      <c r="M5" s="203"/>
      <c r="N5" s="203"/>
      <c r="O5" s="203"/>
      <c r="P5" s="203"/>
      <c r="Q5" s="203"/>
      <c r="R5" s="203"/>
      <c r="S5" s="203"/>
      <c r="T5" s="203"/>
      <c r="U5" s="203"/>
      <c r="V5" s="203"/>
      <c r="W5" s="203"/>
      <c r="X5" s="203"/>
      <c r="Y5" s="203"/>
      <c r="Z5" s="203"/>
      <c r="AA5" s="203"/>
      <c r="AB5" s="203"/>
      <c r="AC5" s="203"/>
      <c r="AD5" s="203"/>
      <c r="AE5" s="203"/>
      <c r="AF5" s="7"/>
      <c r="AG5" s="7"/>
      <c r="AH5" s="7"/>
      <c r="AI5" s="7"/>
      <c r="AJ5" s="8"/>
      <c r="AK5" s="7"/>
      <c r="AL5" s="7"/>
      <c r="AM5" s="7"/>
      <c r="AN5" s="7"/>
      <c r="AO5" s="7"/>
      <c r="AP5" s="8"/>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c r="EZ5" s="7"/>
      <c r="FA5" s="7"/>
      <c r="FB5" s="7"/>
      <c r="FC5" s="7"/>
      <c r="FD5" s="7"/>
      <c r="FE5" s="7"/>
      <c r="FF5" s="7"/>
      <c r="FG5" s="7"/>
      <c r="FH5" s="7"/>
      <c r="FI5" s="7"/>
      <c r="FJ5" s="7"/>
      <c r="FK5" s="7"/>
      <c r="FL5" s="7"/>
      <c r="FM5" s="7"/>
      <c r="FN5" s="7"/>
      <c r="FO5" s="7"/>
      <c r="FP5" s="7"/>
      <c r="FQ5" s="7"/>
      <c r="FR5" s="7"/>
      <c r="FS5" s="7"/>
      <c r="FT5" s="7"/>
      <c r="FU5" s="7"/>
      <c r="FV5" s="7"/>
      <c r="FW5" s="7"/>
      <c r="FX5" s="7"/>
      <c r="FY5" s="7"/>
      <c r="FZ5" s="7"/>
      <c r="GA5" s="7"/>
      <c r="GB5" s="7"/>
      <c r="GC5" s="7"/>
      <c r="GD5" s="7"/>
      <c r="GE5" s="7"/>
      <c r="GF5" s="7"/>
      <c r="GG5" s="7"/>
      <c r="GH5" s="7"/>
      <c r="GI5" s="7"/>
      <c r="GJ5" s="7"/>
      <c r="GK5" s="7"/>
      <c r="GL5" s="7"/>
      <c r="GM5" s="7"/>
      <c r="GN5" s="7"/>
      <c r="GO5" s="7"/>
      <c r="GP5" s="7"/>
      <c r="GQ5" s="7"/>
      <c r="GR5" s="7"/>
      <c r="GS5" s="7"/>
      <c r="GT5" s="7"/>
      <c r="GU5" s="7"/>
      <c r="GV5" s="7"/>
      <c r="GW5" s="7"/>
      <c r="GX5" s="7"/>
      <c r="GY5" s="7"/>
      <c r="GZ5" s="7"/>
      <c r="HA5" s="7"/>
      <c r="HB5" s="7"/>
      <c r="HC5" s="7"/>
      <c r="HD5" s="7"/>
      <c r="HE5" s="7"/>
      <c r="HF5" s="7"/>
      <c r="HG5" s="7"/>
      <c r="HH5" s="7"/>
      <c r="HI5" s="7"/>
      <c r="HJ5" s="7"/>
      <c r="HK5" s="7"/>
      <c r="HL5" s="7"/>
      <c r="HM5" s="7"/>
      <c r="HN5" s="7"/>
      <c r="HO5" s="7"/>
      <c r="HP5" s="7"/>
      <c r="HQ5" s="7"/>
      <c r="HR5" s="7"/>
      <c r="HS5" s="7"/>
      <c r="HT5" s="7"/>
      <c r="HU5" s="7"/>
      <c r="HV5" s="7"/>
      <c r="HW5" s="7"/>
      <c r="HX5" s="7"/>
      <c r="HY5" s="7"/>
      <c r="HZ5" s="7"/>
      <c r="IA5" s="7"/>
      <c r="IB5" s="7"/>
      <c r="IC5" s="7"/>
      <c r="ID5" s="7"/>
      <c r="IE5" s="7"/>
      <c r="IF5" s="7"/>
      <c r="IG5" s="7"/>
      <c r="IH5" s="7"/>
      <c r="II5" s="7"/>
      <c r="IJ5" s="7"/>
      <c r="IK5" s="7"/>
      <c r="IL5" s="7"/>
      <c r="IM5" s="7"/>
      <c r="IN5" s="7"/>
      <c r="IO5" s="7"/>
      <c r="IP5" s="7"/>
      <c r="IQ5" s="7"/>
      <c r="IR5" s="7"/>
      <c r="IS5" s="7"/>
      <c r="IT5" s="7"/>
    </row>
    <row r="6" spans="2:254" s="9" customFormat="1" ht="56.5" customHeight="1">
      <c r="B6" s="204" t="s">
        <v>1</v>
      </c>
      <c r="C6" s="205" t="s">
        <v>2</v>
      </c>
      <c r="D6" s="205" t="s">
        <v>3</v>
      </c>
      <c r="E6" s="205" t="s">
        <v>4</v>
      </c>
      <c r="F6" s="205" t="s">
        <v>5</v>
      </c>
      <c r="G6" s="205" t="s">
        <v>6</v>
      </c>
      <c r="H6" s="205"/>
      <c r="I6" s="205" t="s">
        <v>7</v>
      </c>
      <c r="J6" s="205" t="s">
        <v>8</v>
      </c>
      <c r="K6" s="205"/>
      <c r="L6" s="205"/>
      <c r="M6" s="205" t="s">
        <v>9</v>
      </c>
      <c r="N6" s="205"/>
      <c r="O6" s="205"/>
      <c r="P6" s="205"/>
      <c r="Q6" s="205"/>
      <c r="R6" s="205"/>
      <c r="S6" s="205"/>
      <c r="T6" s="206" t="s">
        <v>10</v>
      </c>
      <c r="U6" s="205"/>
      <c r="V6" s="205"/>
      <c r="W6" s="205"/>
      <c r="X6" s="205"/>
      <c r="Y6" s="205"/>
      <c r="Z6" s="205"/>
      <c r="AA6" s="205" t="s">
        <v>11</v>
      </c>
      <c r="AB6" s="205"/>
      <c r="AC6" s="205"/>
      <c r="AD6" s="205"/>
      <c r="AE6" s="20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c r="FW6" s="7"/>
      <c r="FX6" s="7"/>
      <c r="FY6" s="7"/>
      <c r="FZ6" s="7"/>
      <c r="GA6" s="7"/>
      <c r="GB6" s="7"/>
      <c r="GC6" s="7"/>
      <c r="GD6" s="7"/>
      <c r="GE6" s="7"/>
      <c r="GF6" s="7"/>
      <c r="GG6" s="7"/>
      <c r="GH6" s="7"/>
      <c r="GI6" s="7"/>
      <c r="GJ6" s="7"/>
      <c r="GK6" s="7"/>
      <c r="GL6" s="7"/>
      <c r="GM6" s="7"/>
      <c r="GN6" s="7"/>
      <c r="GO6" s="7"/>
      <c r="GP6" s="7"/>
      <c r="GQ6" s="7"/>
      <c r="GR6" s="7"/>
      <c r="GS6" s="7"/>
      <c r="GT6" s="7"/>
      <c r="GU6" s="7"/>
      <c r="GV6" s="7"/>
      <c r="GW6" s="7"/>
      <c r="GX6" s="7"/>
      <c r="GY6" s="7"/>
      <c r="GZ6" s="7"/>
      <c r="HA6" s="7"/>
      <c r="HB6" s="7"/>
      <c r="HC6" s="7"/>
      <c r="HD6" s="7"/>
      <c r="HE6" s="7"/>
      <c r="HF6" s="7"/>
      <c r="HG6" s="7"/>
      <c r="HH6" s="7"/>
      <c r="HI6" s="7"/>
      <c r="HJ6" s="7"/>
      <c r="HK6" s="7"/>
      <c r="HL6" s="7"/>
      <c r="HM6" s="7"/>
      <c r="HN6" s="7"/>
      <c r="HO6" s="7"/>
      <c r="HP6" s="7"/>
      <c r="HQ6" s="7"/>
      <c r="HR6" s="7"/>
      <c r="HS6" s="7"/>
      <c r="HT6" s="7"/>
      <c r="HU6" s="7"/>
      <c r="HV6" s="7"/>
      <c r="HW6" s="7"/>
      <c r="HX6" s="7"/>
      <c r="HY6" s="7"/>
      <c r="HZ6" s="7"/>
      <c r="IA6" s="7"/>
      <c r="IB6" s="7"/>
      <c r="IC6" s="7"/>
      <c r="ID6" s="7"/>
      <c r="IE6" s="7"/>
      <c r="IF6" s="7"/>
      <c r="IG6" s="7"/>
      <c r="IH6" s="7"/>
      <c r="II6" s="7"/>
      <c r="IJ6" s="7"/>
      <c r="IK6" s="7"/>
      <c r="IL6" s="7"/>
      <c r="IM6" s="7"/>
      <c r="IN6" s="7"/>
      <c r="IO6" s="7"/>
      <c r="IP6" s="7"/>
      <c r="IQ6" s="7"/>
      <c r="IR6" s="7"/>
      <c r="IS6" s="7"/>
      <c r="IT6" s="7"/>
    </row>
    <row r="7" spans="2:254" s="13" customFormat="1" ht="111.75" customHeight="1" thickBot="1">
      <c r="B7" s="208"/>
      <c r="C7" s="209"/>
      <c r="D7" s="209"/>
      <c r="E7" s="209"/>
      <c r="F7" s="209"/>
      <c r="G7" s="210" t="s">
        <v>12</v>
      </c>
      <c r="H7" s="210" t="s">
        <v>13</v>
      </c>
      <c r="I7" s="209"/>
      <c r="J7" s="210" t="s">
        <v>14</v>
      </c>
      <c r="K7" s="210" t="s">
        <v>15</v>
      </c>
      <c r="L7" s="210" t="s">
        <v>16</v>
      </c>
      <c r="M7" s="210" t="s">
        <v>17</v>
      </c>
      <c r="N7" s="210" t="s">
        <v>18</v>
      </c>
      <c r="O7" s="210" t="s">
        <v>19</v>
      </c>
      <c r="P7" s="210" t="s">
        <v>20</v>
      </c>
      <c r="Q7" s="210" t="s">
        <v>21</v>
      </c>
      <c r="R7" s="210" t="s">
        <v>22</v>
      </c>
      <c r="S7" s="210" t="s">
        <v>23</v>
      </c>
      <c r="T7" s="210" t="s">
        <v>24</v>
      </c>
      <c r="U7" s="210" t="s">
        <v>25</v>
      </c>
      <c r="V7" s="210" t="s">
        <v>26</v>
      </c>
      <c r="W7" s="210" t="s">
        <v>27</v>
      </c>
      <c r="X7" s="210" t="s">
        <v>28</v>
      </c>
      <c r="Y7" s="210" t="s">
        <v>29</v>
      </c>
      <c r="Z7" s="210" t="s">
        <v>30</v>
      </c>
      <c r="AA7" s="210" t="s">
        <v>31</v>
      </c>
      <c r="AB7" s="210" t="s">
        <v>32</v>
      </c>
      <c r="AC7" s="210" t="s">
        <v>33</v>
      </c>
      <c r="AD7" s="210" t="s">
        <v>34</v>
      </c>
      <c r="AE7" s="211" t="s">
        <v>35</v>
      </c>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c r="CA7" s="12"/>
      <c r="CB7" s="12"/>
      <c r="CC7" s="12"/>
      <c r="CD7" s="12"/>
      <c r="CE7" s="12"/>
      <c r="CF7" s="12"/>
      <c r="CG7" s="12"/>
      <c r="CH7" s="12"/>
      <c r="CI7" s="12"/>
      <c r="CJ7" s="12"/>
      <c r="CK7" s="12"/>
      <c r="CL7" s="12"/>
      <c r="CM7" s="12"/>
      <c r="CN7" s="12"/>
      <c r="CO7" s="12"/>
      <c r="CP7" s="12"/>
      <c r="CQ7" s="12"/>
      <c r="CR7" s="12"/>
      <c r="CS7" s="12"/>
      <c r="CT7" s="12"/>
      <c r="CU7" s="12"/>
      <c r="CV7" s="12"/>
      <c r="CW7" s="12"/>
      <c r="CX7" s="12"/>
      <c r="CY7" s="12"/>
      <c r="CZ7" s="12"/>
      <c r="DA7" s="12"/>
      <c r="DB7" s="12"/>
      <c r="DC7" s="12"/>
      <c r="DD7" s="12"/>
      <c r="DE7" s="12"/>
      <c r="DF7" s="12"/>
      <c r="DG7" s="12"/>
      <c r="DH7" s="12"/>
      <c r="DI7" s="12"/>
      <c r="DJ7" s="12"/>
      <c r="DK7" s="12"/>
      <c r="DL7" s="12"/>
      <c r="DM7" s="12"/>
      <c r="DN7" s="12"/>
      <c r="DO7" s="12"/>
      <c r="DP7" s="12"/>
      <c r="DQ7" s="12"/>
      <c r="DR7" s="12"/>
      <c r="DS7" s="12"/>
      <c r="DT7" s="12"/>
      <c r="DU7" s="12"/>
      <c r="DV7" s="12"/>
      <c r="DW7" s="12"/>
      <c r="DX7" s="12"/>
      <c r="DY7" s="12"/>
      <c r="DZ7" s="12"/>
      <c r="EA7" s="12"/>
      <c r="EB7" s="12"/>
      <c r="EC7" s="12"/>
      <c r="ED7" s="12"/>
      <c r="EE7" s="12"/>
      <c r="EF7" s="12"/>
      <c r="EG7" s="12"/>
      <c r="EH7" s="12"/>
      <c r="EI7" s="12"/>
      <c r="EJ7" s="12"/>
      <c r="EK7" s="12"/>
      <c r="EL7" s="12"/>
      <c r="EM7" s="12"/>
      <c r="EN7" s="12"/>
      <c r="EO7" s="12"/>
      <c r="EP7" s="12"/>
      <c r="EQ7" s="12"/>
      <c r="ER7" s="12"/>
      <c r="ES7" s="12"/>
      <c r="ET7" s="12"/>
      <c r="EU7" s="12"/>
      <c r="EV7" s="12"/>
      <c r="EW7" s="12"/>
      <c r="EX7" s="12"/>
      <c r="EY7" s="12"/>
      <c r="EZ7" s="12"/>
      <c r="FA7" s="12"/>
      <c r="FB7" s="12"/>
      <c r="FC7" s="12"/>
      <c r="FD7" s="12"/>
      <c r="FE7" s="12"/>
      <c r="FF7" s="12"/>
      <c r="FG7" s="12"/>
      <c r="FH7" s="12"/>
      <c r="FI7" s="12"/>
      <c r="FJ7" s="12"/>
      <c r="FK7" s="12"/>
      <c r="FL7" s="12"/>
      <c r="FM7" s="12"/>
      <c r="FN7" s="12"/>
      <c r="FO7" s="12"/>
      <c r="FP7" s="12"/>
      <c r="FQ7" s="12"/>
      <c r="FR7" s="12"/>
      <c r="FS7" s="12"/>
      <c r="FT7" s="12"/>
      <c r="FU7" s="12"/>
      <c r="FV7" s="12"/>
      <c r="FW7" s="12"/>
      <c r="FX7" s="12"/>
      <c r="FY7" s="12"/>
      <c r="FZ7" s="12"/>
      <c r="GA7" s="12"/>
      <c r="GB7" s="12"/>
      <c r="GC7" s="12"/>
      <c r="GD7" s="12"/>
      <c r="GE7" s="12"/>
      <c r="GF7" s="12"/>
      <c r="GG7" s="12"/>
      <c r="GH7" s="12"/>
      <c r="GI7" s="12"/>
      <c r="GJ7" s="12"/>
      <c r="GK7" s="12"/>
      <c r="GL7" s="12"/>
      <c r="GM7" s="12"/>
      <c r="GN7" s="12"/>
      <c r="GO7" s="12"/>
      <c r="GP7" s="12"/>
      <c r="GQ7" s="12"/>
      <c r="GR7" s="12"/>
      <c r="GS7" s="12"/>
      <c r="GT7" s="12"/>
      <c r="GU7" s="12"/>
      <c r="GV7" s="12"/>
      <c r="GW7" s="12"/>
      <c r="GX7" s="12"/>
      <c r="GY7" s="12"/>
      <c r="GZ7" s="12"/>
      <c r="HA7" s="12"/>
      <c r="HB7" s="12"/>
      <c r="HC7" s="12"/>
      <c r="HD7" s="12"/>
      <c r="HE7" s="12"/>
      <c r="HF7" s="12"/>
      <c r="HG7" s="12"/>
      <c r="HH7" s="12"/>
      <c r="HI7" s="12"/>
      <c r="HJ7" s="12"/>
      <c r="HK7" s="12"/>
      <c r="HL7" s="12"/>
      <c r="HM7" s="12"/>
      <c r="HN7" s="12"/>
      <c r="HO7" s="12"/>
      <c r="HP7" s="12"/>
      <c r="HQ7" s="12"/>
      <c r="HR7" s="12"/>
      <c r="HS7" s="12"/>
      <c r="HT7" s="12"/>
      <c r="HU7" s="12"/>
      <c r="HV7" s="12"/>
      <c r="HW7" s="12"/>
      <c r="HX7" s="12"/>
      <c r="HY7" s="12"/>
      <c r="HZ7" s="12"/>
      <c r="IA7" s="12"/>
      <c r="IB7" s="12"/>
      <c r="IC7" s="12"/>
      <c r="ID7" s="12"/>
      <c r="IE7" s="12"/>
      <c r="IF7" s="12"/>
      <c r="IG7" s="12"/>
      <c r="IH7" s="12"/>
      <c r="II7" s="12"/>
      <c r="IJ7" s="12"/>
      <c r="IK7" s="12"/>
      <c r="IL7" s="12"/>
      <c r="IM7" s="12"/>
      <c r="IN7" s="12"/>
      <c r="IO7" s="12"/>
      <c r="IP7" s="12"/>
      <c r="IQ7" s="12"/>
      <c r="IR7" s="12"/>
      <c r="IS7" s="12"/>
      <c r="IT7" s="12"/>
    </row>
    <row r="8" spans="2:254" ht="339" customHeight="1">
      <c r="B8" s="212" t="s">
        <v>96</v>
      </c>
      <c r="C8" s="213" t="s">
        <v>97</v>
      </c>
      <c r="D8" s="213" t="s">
        <v>98</v>
      </c>
      <c r="E8" s="213" t="s">
        <v>99</v>
      </c>
      <c r="F8" s="214" t="s">
        <v>40</v>
      </c>
      <c r="G8" s="214" t="s">
        <v>100</v>
      </c>
      <c r="H8" s="214" t="s">
        <v>432</v>
      </c>
      <c r="I8" s="214" t="s">
        <v>101</v>
      </c>
      <c r="J8" s="214" t="s">
        <v>44</v>
      </c>
      <c r="K8" s="214" t="s">
        <v>44</v>
      </c>
      <c r="L8" s="214" t="s">
        <v>411</v>
      </c>
      <c r="M8" s="214">
        <v>6</v>
      </c>
      <c r="N8" s="214">
        <v>4</v>
      </c>
      <c r="O8" s="214">
        <f t="shared" ref="O8:O17" si="0">M8*N8</f>
        <v>24</v>
      </c>
      <c r="P8" s="215" t="str">
        <f t="shared" ref="P8:P17" si="1">IF(AND(O8&gt;=2,O8&lt;=4),"BAJO",IF(AND(O8&gt;=6,O8&lt;=8),"MEDIO",IF(AND(O8&gt;=10,O8&lt;=20),"ALTO",IF(AND(O8&gt;=24,O8&lt;=40),"MUY ALTO"))))</f>
        <v>MUY ALTO</v>
      </c>
      <c r="Q8" s="214">
        <v>10</v>
      </c>
      <c r="R8" s="215">
        <f t="shared" ref="R8:R17" si="2">O8*Q8</f>
        <v>240</v>
      </c>
      <c r="S8" s="216" t="str">
        <f>IF(R8&lt;=20,"IV",IF(R8&lt;=120,"III",IF(R8&lt;=500,"II",IF(R8&lt;=4000,"I",FALSE))))</f>
        <v>II</v>
      </c>
      <c r="T8" s="216" t="str">
        <f>IF(S8="IV","Aceptable",IF(S8="III","Aceptable",IF(S8="II","No Aceptable o Aceptable con control especifico", IF(S8="I","No Aceptable", ALSO))))</f>
        <v>No Aceptable o Aceptable con control especifico</v>
      </c>
      <c r="U8" s="214">
        <v>10</v>
      </c>
      <c r="V8" s="214">
        <v>0</v>
      </c>
      <c r="W8" s="214">
        <v>0</v>
      </c>
      <c r="X8" s="214">
        <f t="shared" ref="X8:X14" si="3">(U8+V8)+W8</f>
        <v>10</v>
      </c>
      <c r="Y8" s="214" t="s">
        <v>102</v>
      </c>
      <c r="Z8" s="214" t="s">
        <v>40</v>
      </c>
      <c r="AA8" s="214"/>
      <c r="AB8" s="214"/>
      <c r="AC8" s="214" t="s">
        <v>443</v>
      </c>
      <c r="AD8" s="214" t="s">
        <v>103</v>
      </c>
      <c r="AE8" s="217"/>
    </row>
    <row r="9" spans="2:254" ht="203.25" customHeight="1">
      <c r="B9" s="218"/>
      <c r="C9" s="219"/>
      <c r="D9" s="219"/>
      <c r="E9" s="219"/>
      <c r="F9" s="220" t="s">
        <v>40</v>
      </c>
      <c r="G9" s="220" t="s">
        <v>59</v>
      </c>
      <c r="H9" s="220" t="s">
        <v>60</v>
      </c>
      <c r="I9" s="220" t="s">
        <v>61</v>
      </c>
      <c r="J9" s="220" t="s">
        <v>44</v>
      </c>
      <c r="K9" s="220" t="s">
        <v>44</v>
      </c>
      <c r="L9" s="220" t="s">
        <v>411</v>
      </c>
      <c r="M9" s="220">
        <v>2</v>
      </c>
      <c r="N9" s="220">
        <v>4</v>
      </c>
      <c r="O9" s="220">
        <f t="shared" si="0"/>
        <v>8</v>
      </c>
      <c r="P9" s="221" t="str">
        <f t="shared" si="1"/>
        <v>MEDIO</v>
      </c>
      <c r="Q9" s="220">
        <v>10</v>
      </c>
      <c r="R9" s="221">
        <f t="shared" si="2"/>
        <v>80</v>
      </c>
      <c r="S9" s="222" t="str">
        <f>IF(R9&lt;=20,"IV",IF(R9&lt;=120,"III",IF(R9&lt;=500,"II",IF(R9&lt;=4000,"I",FALSE))))</f>
        <v>III</v>
      </c>
      <c r="T9" s="222" t="str">
        <f>IF(S9="IV","Aceptable",IF(S9="III","Mejoralable",IF(S9="II","No Aceptable o Aceptable con control especifico", IF(S9="I","No Aceptable", ALSO))))</f>
        <v>Mejoralable</v>
      </c>
      <c r="U9" s="220">
        <v>10</v>
      </c>
      <c r="V9" s="220">
        <v>0</v>
      </c>
      <c r="W9" s="220">
        <v>0</v>
      </c>
      <c r="X9" s="220">
        <f>(U9+V9+W9)</f>
        <v>10</v>
      </c>
      <c r="Y9" s="220" t="s">
        <v>62</v>
      </c>
      <c r="Z9" s="220" t="s">
        <v>40</v>
      </c>
      <c r="AA9" s="220"/>
      <c r="AB9" s="220"/>
      <c r="AC9" s="220" t="s">
        <v>63</v>
      </c>
      <c r="AD9" s="220" t="s">
        <v>64</v>
      </c>
      <c r="AE9" s="223"/>
    </row>
    <row r="10" spans="2:254" ht="123.75" customHeight="1">
      <c r="B10" s="218"/>
      <c r="C10" s="219"/>
      <c r="D10" s="219"/>
      <c r="E10" s="219"/>
      <c r="F10" s="220" t="s">
        <v>40</v>
      </c>
      <c r="G10" s="220" t="s">
        <v>72</v>
      </c>
      <c r="H10" s="220" t="s">
        <v>73</v>
      </c>
      <c r="I10" s="220" t="s">
        <v>391</v>
      </c>
      <c r="J10" s="220" t="s">
        <v>75</v>
      </c>
      <c r="K10" s="220" t="s">
        <v>44</v>
      </c>
      <c r="L10" s="220" t="s">
        <v>44</v>
      </c>
      <c r="M10" s="220">
        <v>2</v>
      </c>
      <c r="N10" s="220">
        <v>2</v>
      </c>
      <c r="O10" s="220">
        <f t="shared" si="0"/>
        <v>4</v>
      </c>
      <c r="P10" s="221" t="str">
        <f t="shared" si="1"/>
        <v>BAJO</v>
      </c>
      <c r="Q10" s="220">
        <v>25</v>
      </c>
      <c r="R10" s="221">
        <f t="shared" si="2"/>
        <v>100</v>
      </c>
      <c r="S10" s="222" t="str">
        <f>IF(R10&lt;=20,"IV",IF(R10&lt;=120,"III",IF(R10&lt;=500,"II",IF(R10&lt;=4000,"I",FALSE))))</f>
        <v>III</v>
      </c>
      <c r="T10" s="222" t="str">
        <f>IF(S10="IV","Aceptable",IF(S10="III","Mejorable",IF(S10="II","No Aceptable o Aceptable con control especifico", IF(S10="I","No Aceptable", ALSO))))</f>
        <v>Mejorable</v>
      </c>
      <c r="U10" s="220">
        <v>10</v>
      </c>
      <c r="V10" s="220">
        <v>0</v>
      </c>
      <c r="W10" s="220">
        <v>0</v>
      </c>
      <c r="X10" s="220">
        <f>(U10+V10+W10)</f>
        <v>10</v>
      </c>
      <c r="Y10" s="220" t="s">
        <v>76</v>
      </c>
      <c r="Z10" s="220" t="s">
        <v>40</v>
      </c>
      <c r="AA10" s="220"/>
      <c r="AB10" s="220"/>
      <c r="AC10" s="220"/>
      <c r="AD10" s="220" t="s">
        <v>77</v>
      </c>
      <c r="AE10" s="223"/>
    </row>
    <row r="11" spans="2:254" ht="119.25" customHeight="1">
      <c r="B11" s="224"/>
      <c r="C11" s="225"/>
      <c r="D11" s="225"/>
      <c r="E11" s="225"/>
      <c r="F11" s="220" t="s">
        <v>40</v>
      </c>
      <c r="G11" s="220" t="s">
        <v>104</v>
      </c>
      <c r="H11" s="220" t="s">
        <v>49</v>
      </c>
      <c r="I11" s="220" t="s">
        <v>105</v>
      </c>
      <c r="J11" s="220" t="s">
        <v>44</v>
      </c>
      <c r="K11" s="220" t="s">
        <v>44</v>
      </c>
      <c r="L11" s="220" t="s">
        <v>44</v>
      </c>
      <c r="M11" s="220">
        <v>2</v>
      </c>
      <c r="N11" s="220">
        <v>4</v>
      </c>
      <c r="O11" s="220">
        <f t="shared" si="0"/>
        <v>8</v>
      </c>
      <c r="P11" s="221" t="str">
        <f t="shared" si="1"/>
        <v>MEDIO</v>
      </c>
      <c r="Q11" s="220">
        <v>10</v>
      </c>
      <c r="R11" s="221">
        <f t="shared" si="2"/>
        <v>80</v>
      </c>
      <c r="S11" s="222" t="str">
        <f t="shared" ref="S11:S17" si="4">IF(R11&lt;=20,"IV",IF(R11&lt;=120,"III",IF(R11&lt;=500,"II",IF(R11&lt;=4000,"I",FALSE))))</f>
        <v>III</v>
      </c>
      <c r="T11" s="222" t="s">
        <v>425</v>
      </c>
      <c r="U11" s="220">
        <v>10</v>
      </c>
      <c r="V11" s="220">
        <v>0</v>
      </c>
      <c r="W11" s="220">
        <v>0</v>
      </c>
      <c r="X11" s="220">
        <f t="shared" si="3"/>
        <v>10</v>
      </c>
      <c r="Y11" s="220" t="s">
        <v>106</v>
      </c>
      <c r="Z11" s="220" t="s">
        <v>40</v>
      </c>
      <c r="AA11" s="220"/>
      <c r="AB11" s="220"/>
      <c r="AC11" s="220"/>
      <c r="AD11" s="220" t="s">
        <v>107</v>
      </c>
      <c r="AE11" s="223"/>
    </row>
    <row r="12" spans="2:254" ht="205.5" customHeight="1">
      <c r="B12" s="224"/>
      <c r="C12" s="225"/>
      <c r="D12" s="225"/>
      <c r="E12" s="225"/>
      <c r="F12" s="220" t="s">
        <v>53</v>
      </c>
      <c r="G12" s="220" t="s">
        <v>419</v>
      </c>
      <c r="H12" s="220" t="s">
        <v>420</v>
      </c>
      <c r="I12" s="220" t="s">
        <v>109</v>
      </c>
      <c r="J12" s="220" t="s">
        <v>44</v>
      </c>
      <c r="K12" s="220" t="s">
        <v>44</v>
      </c>
      <c r="L12" s="220" t="s">
        <v>44</v>
      </c>
      <c r="M12" s="220">
        <v>2</v>
      </c>
      <c r="N12" s="220">
        <v>3</v>
      </c>
      <c r="O12" s="220">
        <f t="shared" si="0"/>
        <v>6</v>
      </c>
      <c r="P12" s="221" t="str">
        <f t="shared" si="1"/>
        <v>MEDIO</v>
      </c>
      <c r="Q12" s="220">
        <v>25</v>
      </c>
      <c r="R12" s="221">
        <f t="shared" si="2"/>
        <v>150</v>
      </c>
      <c r="S12" s="222" t="str">
        <f t="shared" si="4"/>
        <v>II</v>
      </c>
      <c r="T12" s="222" t="str">
        <f>IF(S12="IV","Aceptable",IF(S12="III","Aceptable",IF(S12="II","No Aceptable o Aceptable con control especifico", IF(S12="I","No Aceptable", ALSO))))</f>
        <v>No Aceptable o Aceptable con control especifico</v>
      </c>
      <c r="U12" s="220">
        <v>10</v>
      </c>
      <c r="V12" s="220">
        <v>0</v>
      </c>
      <c r="W12" s="220">
        <v>0</v>
      </c>
      <c r="X12" s="220">
        <f t="shared" si="3"/>
        <v>10</v>
      </c>
      <c r="Y12" s="220" t="s">
        <v>110</v>
      </c>
      <c r="Z12" s="220" t="s">
        <v>40</v>
      </c>
      <c r="AA12" s="220"/>
      <c r="AB12" s="220"/>
      <c r="AC12" s="220" t="s">
        <v>111</v>
      </c>
      <c r="AD12" s="220" t="s">
        <v>112</v>
      </c>
      <c r="AE12" s="223"/>
    </row>
    <row r="13" spans="2:254" ht="119.25" customHeight="1">
      <c r="B13" s="224"/>
      <c r="C13" s="225"/>
      <c r="D13" s="225"/>
      <c r="E13" s="225"/>
      <c r="F13" s="220" t="s">
        <v>40</v>
      </c>
      <c r="G13" s="220" t="s">
        <v>65</v>
      </c>
      <c r="H13" s="220" t="s">
        <v>66</v>
      </c>
      <c r="I13" s="220" t="s">
        <v>67</v>
      </c>
      <c r="J13" s="220" t="s">
        <v>44</v>
      </c>
      <c r="K13" s="220" t="s">
        <v>44</v>
      </c>
      <c r="L13" s="220" t="s">
        <v>44</v>
      </c>
      <c r="M13" s="220">
        <v>2</v>
      </c>
      <c r="N13" s="220">
        <v>2</v>
      </c>
      <c r="O13" s="220">
        <f t="shared" si="0"/>
        <v>4</v>
      </c>
      <c r="P13" s="221" t="str">
        <f t="shared" si="1"/>
        <v>BAJO</v>
      </c>
      <c r="Q13" s="220">
        <v>10</v>
      </c>
      <c r="R13" s="221">
        <f t="shared" si="2"/>
        <v>40</v>
      </c>
      <c r="S13" s="222" t="str">
        <f t="shared" si="4"/>
        <v>III</v>
      </c>
      <c r="T13" s="222" t="str">
        <f>IF(S13="IV","Aceptable",IF(S13="III","Mejorable",IF(S13="II","No Aceptable o Aceptable con control especifico", IF(S13="I","No Aceptable", ALSO))))</f>
        <v>Mejorable</v>
      </c>
      <c r="U13" s="220">
        <v>10</v>
      </c>
      <c r="V13" s="220">
        <v>0</v>
      </c>
      <c r="W13" s="220">
        <v>0</v>
      </c>
      <c r="X13" s="220">
        <f t="shared" si="3"/>
        <v>10</v>
      </c>
      <c r="Y13" s="220" t="s">
        <v>113</v>
      </c>
      <c r="Z13" s="220" t="s">
        <v>40</v>
      </c>
      <c r="AA13" s="220"/>
      <c r="AB13" s="220"/>
      <c r="AC13" s="220" t="s">
        <v>70</v>
      </c>
      <c r="AD13" s="220" t="s">
        <v>71</v>
      </c>
      <c r="AE13" s="223"/>
    </row>
    <row r="14" spans="2:254" ht="193.5" customHeight="1">
      <c r="B14" s="224"/>
      <c r="C14" s="225"/>
      <c r="D14" s="225"/>
      <c r="E14" s="225"/>
      <c r="F14" s="220" t="s">
        <v>40</v>
      </c>
      <c r="G14" s="220" t="s">
        <v>114</v>
      </c>
      <c r="H14" s="220" t="s">
        <v>421</v>
      </c>
      <c r="I14" s="220" t="s">
        <v>80</v>
      </c>
      <c r="J14" s="220" t="s">
        <v>115</v>
      </c>
      <c r="K14" s="220" t="s">
        <v>82</v>
      </c>
      <c r="L14" s="220" t="s">
        <v>44</v>
      </c>
      <c r="M14" s="220">
        <v>2</v>
      </c>
      <c r="N14" s="220">
        <v>2</v>
      </c>
      <c r="O14" s="220">
        <f t="shared" si="0"/>
        <v>4</v>
      </c>
      <c r="P14" s="221" t="str">
        <f t="shared" si="1"/>
        <v>BAJO</v>
      </c>
      <c r="Q14" s="220">
        <v>10</v>
      </c>
      <c r="R14" s="221">
        <f t="shared" si="2"/>
        <v>40</v>
      </c>
      <c r="S14" s="222" t="str">
        <f t="shared" si="4"/>
        <v>III</v>
      </c>
      <c r="T14" s="222" t="str">
        <f>IF(S14="IV","Aceptable",IF(S14="III","Mejorables",IF(S14="II","No Aceptable o Aceptable con control especifico", IF(S14="I","No Aceptable", ALSO))))</f>
        <v>Mejorables</v>
      </c>
      <c r="U14" s="220">
        <v>10</v>
      </c>
      <c r="V14" s="220">
        <v>0</v>
      </c>
      <c r="W14" s="220">
        <v>0</v>
      </c>
      <c r="X14" s="220">
        <f t="shared" si="3"/>
        <v>10</v>
      </c>
      <c r="Y14" s="220" t="s">
        <v>116</v>
      </c>
      <c r="Z14" s="220" t="s">
        <v>40</v>
      </c>
      <c r="AA14" s="220"/>
      <c r="AB14" s="220"/>
      <c r="AC14" s="220" t="s">
        <v>117</v>
      </c>
      <c r="AD14" s="220" t="s">
        <v>84</v>
      </c>
      <c r="AE14" s="223"/>
    </row>
    <row r="15" spans="2:254" ht="193.5" customHeight="1">
      <c r="B15" s="226"/>
      <c r="C15" s="227"/>
      <c r="D15" s="227"/>
      <c r="E15" s="227"/>
      <c r="F15" s="228" t="s">
        <v>40</v>
      </c>
      <c r="G15" s="220" t="s">
        <v>348</v>
      </c>
      <c r="H15" s="220" t="s">
        <v>422</v>
      </c>
      <c r="I15" s="220" t="s">
        <v>86</v>
      </c>
      <c r="J15" s="220" t="s">
        <v>44</v>
      </c>
      <c r="K15" s="220" t="s">
        <v>373</v>
      </c>
      <c r="L15" s="220" t="s">
        <v>374</v>
      </c>
      <c r="M15" s="220">
        <v>2</v>
      </c>
      <c r="N15" s="220">
        <v>2</v>
      </c>
      <c r="O15" s="220">
        <f t="shared" si="0"/>
        <v>4</v>
      </c>
      <c r="P15" s="221" t="str">
        <f t="shared" si="1"/>
        <v>BAJO</v>
      </c>
      <c r="Q15" s="220">
        <v>25</v>
      </c>
      <c r="R15" s="221">
        <f t="shared" si="2"/>
        <v>100</v>
      </c>
      <c r="S15" s="222" t="str">
        <f t="shared" si="4"/>
        <v>III</v>
      </c>
      <c r="T15" s="222" t="s">
        <v>437</v>
      </c>
      <c r="U15" s="220">
        <v>10</v>
      </c>
      <c r="V15" s="220">
        <v>0</v>
      </c>
      <c r="W15" s="220">
        <v>0</v>
      </c>
      <c r="X15" s="220">
        <f>(U15+V15+W15)</f>
        <v>10</v>
      </c>
      <c r="Y15" s="220" t="s">
        <v>88</v>
      </c>
      <c r="Z15" s="220" t="s">
        <v>40</v>
      </c>
      <c r="AA15" s="220"/>
      <c r="AB15" s="220"/>
      <c r="AC15" s="220"/>
      <c r="AD15" s="220" t="s">
        <v>89</v>
      </c>
      <c r="AE15" s="223"/>
    </row>
    <row r="16" spans="2:254" ht="328.5" customHeight="1">
      <c r="B16" s="226"/>
      <c r="C16" s="227"/>
      <c r="D16" s="227"/>
      <c r="E16" s="227"/>
      <c r="F16" s="228" t="s">
        <v>342</v>
      </c>
      <c r="G16" s="228" t="s">
        <v>349</v>
      </c>
      <c r="H16" s="228" t="s">
        <v>350</v>
      </c>
      <c r="I16" s="228" t="s">
        <v>338</v>
      </c>
      <c r="J16" s="228" t="s">
        <v>44</v>
      </c>
      <c r="K16" s="228" t="s">
        <v>339</v>
      </c>
      <c r="L16" s="228" t="s">
        <v>340</v>
      </c>
      <c r="M16" s="228">
        <v>2</v>
      </c>
      <c r="N16" s="228">
        <v>2</v>
      </c>
      <c r="O16" s="228">
        <f t="shared" si="0"/>
        <v>4</v>
      </c>
      <c r="P16" s="229" t="str">
        <f t="shared" si="1"/>
        <v>BAJO</v>
      </c>
      <c r="Q16" s="228">
        <v>25</v>
      </c>
      <c r="R16" s="229">
        <f t="shared" si="2"/>
        <v>100</v>
      </c>
      <c r="S16" s="230" t="str">
        <f t="shared" si="4"/>
        <v>III</v>
      </c>
      <c r="T16" s="230" t="s">
        <v>425</v>
      </c>
      <c r="U16" s="228">
        <v>10</v>
      </c>
      <c r="V16" s="228">
        <v>0</v>
      </c>
      <c r="W16" s="228">
        <v>0</v>
      </c>
      <c r="X16" s="228">
        <f>(U16+V16+W16)</f>
        <v>10</v>
      </c>
      <c r="Y16" s="228" t="s">
        <v>343</v>
      </c>
      <c r="Z16" s="228" t="s">
        <v>40</v>
      </c>
      <c r="AA16" s="228" t="s">
        <v>344</v>
      </c>
      <c r="AB16" s="228" t="s">
        <v>344</v>
      </c>
      <c r="AC16" s="228" t="s">
        <v>351</v>
      </c>
      <c r="AD16" s="228" t="s">
        <v>438</v>
      </c>
      <c r="AE16" s="231" t="s">
        <v>347</v>
      </c>
    </row>
    <row r="17" spans="1:31" ht="170.25" customHeight="1" thickBot="1">
      <c r="B17" s="232"/>
      <c r="C17" s="233"/>
      <c r="D17" s="233"/>
      <c r="E17" s="233"/>
      <c r="F17" s="234" t="s">
        <v>40</v>
      </c>
      <c r="G17" s="234" t="s">
        <v>90</v>
      </c>
      <c r="H17" s="234" t="s">
        <v>423</v>
      </c>
      <c r="I17" s="234" t="s">
        <v>86</v>
      </c>
      <c r="J17" s="234" t="s">
        <v>87</v>
      </c>
      <c r="K17" s="234" t="s">
        <v>44</v>
      </c>
      <c r="L17" s="234" t="s">
        <v>44</v>
      </c>
      <c r="M17" s="234">
        <v>6</v>
      </c>
      <c r="N17" s="234">
        <v>1</v>
      </c>
      <c r="O17" s="234">
        <f t="shared" si="0"/>
        <v>6</v>
      </c>
      <c r="P17" s="235" t="str">
        <f t="shared" si="1"/>
        <v>MEDIO</v>
      </c>
      <c r="Q17" s="234">
        <v>25</v>
      </c>
      <c r="R17" s="235">
        <f t="shared" si="2"/>
        <v>150</v>
      </c>
      <c r="S17" s="236" t="str">
        <f t="shared" si="4"/>
        <v>II</v>
      </c>
      <c r="T17" s="236" t="str">
        <f>IF(S17="IV","Aceptable",IF(S17="III","Aceptable",IF(S17="II","No Aceptable o Aceptable con control especifico", IF(S17="I","No Aceptable", ALSO))))</f>
        <v>No Aceptable o Aceptable con control especifico</v>
      </c>
      <c r="U17" s="234">
        <v>1</v>
      </c>
      <c r="V17" s="234">
        <v>0</v>
      </c>
      <c r="W17" s="234">
        <v>0</v>
      </c>
      <c r="X17" s="234">
        <f>(U17+V17+W17)</f>
        <v>1</v>
      </c>
      <c r="Y17" s="234" t="s">
        <v>88</v>
      </c>
      <c r="Z17" s="234" t="s">
        <v>40</v>
      </c>
      <c r="AA17" s="234"/>
      <c r="AB17" s="234"/>
      <c r="AC17" s="234"/>
      <c r="AD17" s="234" t="s">
        <v>92</v>
      </c>
      <c r="AE17" s="237"/>
    </row>
    <row r="18" spans="1:31" ht="14.25" customHeight="1">
      <c r="B18" s="21"/>
    </row>
    <row r="23" spans="1:31" ht="14.25" customHeight="1">
      <c r="C23" s="127"/>
      <c r="D23" s="127"/>
    </row>
    <row r="24" spans="1:31" ht="14.25" customHeight="1">
      <c r="A24" s="85"/>
      <c r="B24" s="86"/>
      <c r="C24" s="87"/>
      <c r="D24" s="86"/>
      <c r="E24" s="86"/>
    </row>
    <row r="25" spans="1:31" ht="14.25" customHeight="1">
      <c r="A25" s="85"/>
      <c r="B25" s="87" t="s">
        <v>93</v>
      </c>
      <c r="C25" s="87" t="s">
        <v>95</v>
      </c>
      <c r="D25" s="86"/>
      <c r="E25" s="86"/>
      <c r="F25" s="89"/>
    </row>
    <row r="26" spans="1:31" ht="14.25" customHeight="1">
      <c r="A26" s="85"/>
      <c r="B26" s="87" t="s">
        <v>94</v>
      </c>
      <c r="C26" s="84" t="s">
        <v>407</v>
      </c>
      <c r="D26" s="86"/>
      <c r="E26" s="86"/>
    </row>
    <row r="27" spans="1:31" ht="14.25" customHeight="1">
      <c r="A27" s="85"/>
      <c r="B27" s="86"/>
      <c r="C27" s="86"/>
      <c r="D27" s="86"/>
      <c r="E27" s="86"/>
    </row>
  </sheetData>
  <sheetProtection selectLockedCells="1" selectUnlockedCells="1"/>
  <mergeCells count="25">
    <mergeCell ref="C23:D23"/>
    <mergeCell ref="U6:Z6"/>
    <mergeCell ref="AA6:AE6"/>
    <mergeCell ref="B8:B17"/>
    <mergeCell ref="C8:C17"/>
    <mergeCell ref="D8:D17"/>
    <mergeCell ref="E8:E17"/>
    <mergeCell ref="B5:AE5"/>
    <mergeCell ref="B6:B7"/>
    <mergeCell ref="C6:C7"/>
    <mergeCell ref="D6:D7"/>
    <mergeCell ref="E6:E7"/>
    <mergeCell ref="F6:F7"/>
    <mergeCell ref="G6:H6"/>
    <mergeCell ref="I6:I7"/>
    <mergeCell ref="J6:L6"/>
    <mergeCell ref="M6:S6"/>
    <mergeCell ref="B2:F4"/>
    <mergeCell ref="G2:Y4"/>
    <mergeCell ref="Z2:AB2"/>
    <mergeCell ref="AC2:AE2"/>
    <mergeCell ref="Z3:AB3"/>
    <mergeCell ref="AC3:AE3"/>
    <mergeCell ref="Z4:AB4"/>
    <mergeCell ref="AC4:AE4"/>
  </mergeCells>
  <conditionalFormatting sqref="P8:P17">
    <cfRule type="expression" dxfId="179" priority="7" stopIfTrue="1">
      <formula>NOT(ISERROR(SEARCH("MUY ALTO",P8)))</formula>
    </cfRule>
    <cfRule type="expression" dxfId="178" priority="8" stopIfTrue="1">
      <formula>NOT(ISERROR(SEARCH("ALTO",P8)))</formula>
    </cfRule>
    <cfRule type="expression" dxfId="177" priority="9" stopIfTrue="1">
      <formula>NOT(ISERROR(SEARCH("MEDIO",P8)))</formula>
    </cfRule>
  </conditionalFormatting>
  <conditionalFormatting sqref="R8:R17">
    <cfRule type="cellIs" dxfId="176" priority="10" stopIfTrue="1" operator="between">
      <formula>20</formula>
      <formula>120</formula>
    </cfRule>
    <cfRule type="cellIs" dxfId="175" priority="11" stopIfTrue="1" operator="between">
      <formula>150</formula>
      <formula>500</formula>
    </cfRule>
    <cfRule type="cellIs" dxfId="174" priority="12" stopIfTrue="1" operator="between">
      <formula>600</formula>
      <formula>4000</formula>
    </cfRule>
  </conditionalFormatting>
  <conditionalFormatting sqref="S8:S17">
    <cfRule type="cellIs" dxfId="173" priority="1" stopIfTrue="1" operator="equal">
      <formula>"I"</formula>
    </cfRule>
    <cfRule type="cellIs" dxfId="172" priority="2" stopIfTrue="1" operator="equal">
      <formula>"II"</formula>
    </cfRule>
    <cfRule type="cellIs" dxfId="171" priority="3" stopIfTrue="1" operator="equal">
      <formula>"III"</formula>
    </cfRule>
  </conditionalFormatting>
  <conditionalFormatting sqref="U10">
    <cfRule type="cellIs" dxfId="170" priority="4" stopIfTrue="1" operator="between">
      <formula>20</formula>
      <formula>120</formula>
    </cfRule>
    <cfRule type="cellIs" dxfId="169" priority="5" stopIfTrue="1" operator="between">
      <formula>150</formula>
      <formula>500</formula>
    </cfRule>
    <cfRule type="cellIs" dxfId="168" priority="6" stopIfTrue="1" operator="between">
      <formula>600</formula>
      <formula>4000</formula>
    </cfRule>
  </conditionalFormatting>
  <conditionalFormatting sqref="U15:U17">
    <cfRule type="cellIs" dxfId="167" priority="13" stopIfTrue="1" operator="between">
      <formula>20</formula>
      <formula>120</formula>
    </cfRule>
    <cfRule type="cellIs" dxfId="166" priority="14" stopIfTrue="1" operator="between">
      <formula>150</formula>
      <formula>500</formula>
    </cfRule>
    <cfRule type="cellIs" dxfId="165" priority="15" stopIfTrue="1" operator="between">
      <formula>600</formula>
      <formula>4000</formula>
    </cfRule>
  </conditionalFormatting>
  <pageMargins left="0.75" right="0.75" top="1" bottom="1" header="0.51180555555555551" footer="0.51180555555555551"/>
  <pageSetup paperSize="9" firstPageNumber="0"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7FB26-07AE-45E4-A457-891F88AE3FB0}">
  <sheetPr>
    <tabColor theme="0"/>
  </sheetPr>
  <dimension ref="A1:IT151"/>
  <sheetViews>
    <sheetView tabSelected="1" topLeftCell="J1" zoomScale="36" zoomScaleNormal="36" workbookViewId="0">
      <selection activeCell="AC2" sqref="AC2:AE2"/>
    </sheetView>
  </sheetViews>
  <sheetFormatPr baseColWidth="10" defaultColWidth="14.7265625" defaultRowHeight="14.25" customHeight="1"/>
  <cols>
    <col min="1" max="1" width="3.7265625" style="10" customWidth="1"/>
    <col min="2" max="2" width="19.81640625" style="11" customWidth="1"/>
    <col min="3" max="3" width="20.81640625" style="11" customWidth="1"/>
    <col min="4" max="4" width="23.1796875" style="11" customWidth="1"/>
    <col min="5" max="5" width="18" style="11" customWidth="1"/>
    <col min="6" max="6" width="12" style="11" customWidth="1"/>
    <col min="7" max="7" width="43" style="11" customWidth="1"/>
    <col min="8" max="8" width="16.26953125" style="11" customWidth="1"/>
    <col min="9" max="9" width="32.81640625" style="11" customWidth="1"/>
    <col min="10" max="10" width="25" style="11" customWidth="1"/>
    <col min="11" max="11" width="25.54296875" style="11" customWidth="1"/>
    <col min="12" max="12" width="21.7265625" style="11" customWidth="1"/>
    <col min="13" max="13" width="14.54296875" style="11" customWidth="1"/>
    <col min="14" max="14" width="14.81640625" style="11" customWidth="1"/>
    <col min="15" max="15" width="15.54296875" style="11" customWidth="1"/>
    <col min="16" max="16" width="16.81640625" style="11" customWidth="1"/>
    <col min="17" max="17" width="17.81640625" style="11" customWidth="1"/>
    <col min="18" max="18" width="16.54296875" style="11" customWidth="1"/>
    <col min="19" max="19" width="16.1796875" style="11" customWidth="1"/>
    <col min="20" max="20" width="25.453125" style="11" customWidth="1"/>
    <col min="21" max="21" width="14.81640625" style="11" customWidth="1"/>
    <col min="22" max="22" width="13.81640625" style="11" customWidth="1"/>
    <col min="23" max="23" width="14.54296875" style="11" customWidth="1"/>
    <col min="24" max="24" width="14.453125" style="11" customWidth="1"/>
    <col min="25" max="25" width="20" style="11" customWidth="1"/>
    <col min="26" max="26" width="23" style="11" customWidth="1"/>
    <col min="27" max="27" width="19.1796875" style="11" customWidth="1"/>
    <col min="28" max="28" width="20" style="11" customWidth="1"/>
    <col min="29" max="29" width="24.26953125" style="11" customWidth="1"/>
    <col min="30" max="30" width="26.1796875" style="11" customWidth="1"/>
    <col min="31" max="31" width="22.1796875" style="11" customWidth="1"/>
    <col min="32" max="32" width="33.453125" style="10" customWidth="1"/>
    <col min="33" max="16384" width="14.7265625" style="10"/>
  </cols>
  <sheetData>
    <row r="1" spans="1:254" ht="14.25" customHeight="1" thickBot="1"/>
    <row r="2" spans="1:254" ht="27.75" customHeight="1">
      <c r="B2" s="138"/>
      <c r="C2" s="139"/>
      <c r="D2" s="139"/>
      <c r="E2" s="139"/>
      <c r="F2" s="140"/>
      <c r="G2" s="185" t="s">
        <v>0</v>
      </c>
      <c r="H2" s="186"/>
      <c r="I2" s="186"/>
      <c r="J2" s="186"/>
      <c r="K2" s="186"/>
      <c r="L2" s="186"/>
      <c r="M2" s="186"/>
      <c r="N2" s="186"/>
      <c r="O2" s="186"/>
      <c r="P2" s="186"/>
      <c r="Q2" s="186"/>
      <c r="R2" s="186"/>
      <c r="S2" s="186"/>
      <c r="T2" s="186"/>
      <c r="U2" s="186"/>
      <c r="V2" s="186"/>
      <c r="W2" s="186"/>
      <c r="X2" s="186"/>
      <c r="Y2" s="187"/>
      <c r="Z2" s="172" t="s">
        <v>453</v>
      </c>
      <c r="AA2" s="173"/>
      <c r="AB2" s="174"/>
      <c r="AC2" s="175" t="s">
        <v>454</v>
      </c>
      <c r="AD2" s="176"/>
      <c r="AE2" s="177"/>
    </row>
    <row r="3" spans="1:254" ht="27.75" customHeight="1">
      <c r="B3" s="141"/>
      <c r="C3" s="142"/>
      <c r="D3" s="142"/>
      <c r="E3" s="142"/>
      <c r="F3" s="143"/>
      <c r="G3" s="188"/>
      <c r="H3" s="189"/>
      <c r="I3" s="189"/>
      <c r="J3" s="189"/>
      <c r="K3" s="189"/>
      <c r="L3" s="189"/>
      <c r="M3" s="189"/>
      <c r="N3" s="189"/>
      <c r="O3" s="189"/>
      <c r="P3" s="189"/>
      <c r="Q3" s="189"/>
      <c r="R3" s="189"/>
      <c r="S3" s="189"/>
      <c r="T3" s="189"/>
      <c r="U3" s="189"/>
      <c r="V3" s="189"/>
      <c r="W3" s="189"/>
      <c r="X3" s="189"/>
      <c r="Y3" s="190"/>
      <c r="Z3" s="178" t="s">
        <v>451</v>
      </c>
      <c r="AA3" s="179"/>
      <c r="AB3" s="180"/>
      <c r="AC3" s="181">
        <v>2</v>
      </c>
      <c r="AD3" s="182"/>
      <c r="AE3" s="183"/>
    </row>
    <row r="4" spans="1:254" s="9" customFormat="1" ht="51.75" customHeight="1">
      <c r="B4" s="141"/>
      <c r="C4" s="184"/>
      <c r="D4" s="184"/>
      <c r="E4" s="184"/>
      <c r="F4" s="143"/>
      <c r="G4" s="188"/>
      <c r="H4" s="189"/>
      <c r="I4" s="189"/>
      <c r="J4" s="189"/>
      <c r="K4" s="189"/>
      <c r="L4" s="189"/>
      <c r="M4" s="189"/>
      <c r="N4" s="189"/>
      <c r="O4" s="189"/>
      <c r="P4" s="189"/>
      <c r="Q4" s="189"/>
      <c r="R4" s="189"/>
      <c r="S4" s="189"/>
      <c r="T4" s="189"/>
      <c r="U4" s="189"/>
      <c r="V4" s="189"/>
      <c r="W4" s="189"/>
      <c r="X4" s="189"/>
      <c r="Y4" s="190"/>
      <c r="Z4" s="192" t="s">
        <v>452</v>
      </c>
      <c r="AA4" s="193"/>
      <c r="AB4" s="194"/>
      <c r="AC4" s="195">
        <v>45967</v>
      </c>
      <c r="AD4" s="196"/>
      <c r="AE4" s="197"/>
      <c r="AF4" s="7"/>
      <c r="AG4" s="7"/>
      <c r="AH4" s="7"/>
      <c r="AI4" s="7"/>
      <c r="AJ4" s="8"/>
      <c r="AK4" s="7"/>
      <c r="AL4" s="7"/>
      <c r="AM4" s="7"/>
      <c r="AN4" s="7"/>
      <c r="AO4" s="7"/>
      <c r="AP4" s="8"/>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c r="ET4" s="7"/>
      <c r="EU4" s="7"/>
      <c r="EV4" s="7"/>
      <c r="EW4" s="7"/>
      <c r="EX4" s="7"/>
      <c r="EY4" s="7"/>
      <c r="EZ4" s="7"/>
      <c r="FA4" s="7"/>
      <c r="FB4" s="7"/>
      <c r="FC4" s="7"/>
      <c r="FD4" s="7"/>
      <c r="FE4" s="7"/>
      <c r="FF4" s="7"/>
      <c r="FG4" s="7"/>
      <c r="FH4" s="7"/>
      <c r="FI4" s="7"/>
      <c r="FJ4" s="7"/>
      <c r="FK4" s="7"/>
      <c r="FL4" s="7"/>
      <c r="FM4" s="7"/>
      <c r="FN4" s="7"/>
      <c r="FO4" s="7"/>
      <c r="FP4" s="7"/>
      <c r="FQ4" s="7"/>
      <c r="FR4" s="7"/>
      <c r="FS4" s="7"/>
      <c r="FT4" s="7"/>
      <c r="FU4" s="7"/>
      <c r="FV4" s="7"/>
      <c r="FW4" s="7"/>
      <c r="FX4" s="7"/>
      <c r="FY4" s="7"/>
      <c r="FZ4" s="7"/>
      <c r="GA4" s="7"/>
      <c r="GB4" s="7"/>
      <c r="GC4" s="7"/>
      <c r="GD4" s="7"/>
      <c r="GE4" s="7"/>
      <c r="GF4" s="7"/>
      <c r="GG4" s="7"/>
      <c r="GH4" s="7"/>
      <c r="GI4" s="7"/>
      <c r="GJ4" s="7"/>
      <c r="GK4" s="7"/>
      <c r="GL4" s="7"/>
      <c r="GM4" s="7"/>
      <c r="GN4" s="7"/>
      <c r="GO4" s="7"/>
      <c r="GP4" s="7"/>
      <c r="GQ4" s="7"/>
      <c r="GR4" s="7"/>
      <c r="GS4" s="7"/>
      <c r="GT4" s="7"/>
      <c r="GU4" s="7"/>
      <c r="GV4" s="7"/>
      <c r="GW4" s="7"/>
      <c r="GX4" s="7"/>
      <c r="GY4" s="7"/>
      <c r="GZ4" s="7"/>
      <c r="HA4" s="7"/>
      <c r="HB4" s="7"/>
      <c r="HC4" s="7"/>
      <c r="HD4" s="7"/>
      <c r="HE4" s="7"/>
      <c r="HF4" s="7"/>
      <c r="HG4" s="7"/>
      <c r="HH4" s="7"/>
      <c r="HI4" s="7"/>
      <c r="HJ4" s="7"/>
      <c r="HK4" s="7"/>
      <c r="HL4" s="7"/>
      <c r="HM4" s="7"/>
      <c r="HN4" s="7"/>
      <c r="HO4" s="7"/>
      <c r="HP4" s="7"/>
      <c r="HQ4" s="7"/>
      <c r="HR4" s="7"/>
      <c r="HS4" s="7"/>
      <c r="HT4" s="7"/>
      <c r="HU4" s="7"/>
      <c r="HV4" s="7"/>
      <c r="HW4" s="7"/>
      <c r="HX4" s="7"/>
      <c r="HY4" s="7"/>
      <c r="HZ4" s="7"/>
      <c r="IA4" s="7"/>
      <c r="IB4" s="7"/>
      <c r="IC4" s="7"/>
      <c r="ID4" s="7"/>
      <c r="IE4" s="7"/>
      <c r="IF4" s="7"/>
      <c r="IG4" s="7"/>
      <c r="IH4" s="7"/>
      <c r="II4" s="7"/>
      <c r="IJ4" s="7"/>
      <c r="IK4" s="7"/>
      <c r="IL4" s="7"/>
      <c r="IM4" s="7"/>
      <c r="IN4" s="7"/>
      <c r="IO4" s="7"/>
      <c r="IP4" s="7"/>
      <c r="IQ4" s="7"/>
      <c r="IR4" s="7"/>
      <c r="IS4" s="7"/>
      <c r="IT4" s="7"/>
    </row>
    <row r="5" spans="1:254" s="9" customFormat="1" ht="32" customHeight="1" thickBot="1">
      <c r="B5" s="203" t="s">
        <v>455</v>
      </c>
      <c r="C5" s="203"/>
      <c r="D5" s="203"/>
      <c r="E5" s="203"/>
      <c r="F5" s="203"/>
      <c r="G5" s="203"/>
      <c r="H5" s="203"/>
      <c r="I5" s="203"/>
      <c r="J5" s="203"/>
      <c r="K5" s="203"/>
      <c r="L5" s="203"/>
      <c r="M5" s="203"/>
      <c r="N5" s="203"/>
      <c r="O5" s="203"/>
      <c r="P5" s="203"/>
      <c r="Q5" s="203"/>
      <c r="R5" s="203"/>
      <c r="S5" s="203"/>
      <c r="T5" s="203"/>
      <c r="U5" s="203"/>
      <c r="V5" s="203"/>
      <c r="W5" s="203"/>
      <c r="X5" s="203"/>
      <c r="Y5" s="203"/>
      <c r="Z5" s="203"/>
      <c r="AA5" s="203"/>
      <c r="AB5" s="203"/>
      <c r="AC5" s="203"/>
      <c r="AD5" s="203"/>
      <c r="AE5" s="203"/>
      <c r="AF5" s="7"/>
      <c r="AG5" s="7"/>
      <c r="AH5" s="7"/>
      <c r="AI5" s="7"/>
      <c r="AJ5" s="8"/>
      <c r="AK5" s="7"/>
      <c r="AL5" s="7"/>
      <c r="AM5" s="7"/>
      <c r="AN5" s="7"/>
      <c r="AO5" s="7"/>
      <c r="AP5" s="8"/>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c r="EZ5" s="7"/>
      <c r="FA5" s="7"/>
      <c r="FB5" s="7"/>
      <c r="FC5" s="7"/>
      <c r="FD5" s="7"/>
      <c r="FE5" s="7"/>
      <c r="FF5" s="7"/>
      <c r="FG5" s="7"/>
      <c r="FH5" s="7"/>
      <c r="FI5" s="7"/>
      <c r="FJ5" s="7"/>
      <c r="FK5" s="7"/>
      <c r="FL5" s="7"/>
      <c r="FM5" s="7"/>
      <c r="FN5" s="7"/>
      <c r="FO5" s="7"/>
      <c r="FP5" s="7"/>
      <c r="FQ5" s="7"/>
      <c r="FR5" s="7"/>
      <c r="FS5" s="7"/>
      <c r="FT5" s="7"/>
      <c r="FU5" s="7"/>
      <c r="FV5" s="7"/>
      <c r="FW5" s="7"/>
      <c r="FX5" s="7"/>
      <c r="FY5" s="7"/>
      <c r="FZ5" s="7"/>
      <c r="GA5" s="7"/>
      <c r="GB5" s="7"/>
      <c r="GC5" s="7"/>
      <c r="GD5" s="7"/>
      <c r="GE5" s="7"/>
      <c r="GF5" s="7"/>
      <c r="GG5" s="7"/>
      <c r="GH5" s="7"/>
      <c r="GI5" s="7"/>
      <c r="GJ5" s="7"/>
      <c r="GK5" s="7"/>
      <c r="GL5" s="7"/>
      <c r="GM5" s="7"/>
      <c r="GN5" s="7"/>
      <c r="GO5" s="7"/>
      <c r="GP5" s="7"/>
      <c r="GQ5" s="7"/>
      <c r="GR5" s="7"/>
      <c r="GS5" s="7"/>
      <c r="GT5" s="7"/>
      <c r="GU5" s="7"/>
      <c r="GV5" s="7"/>
      <c r="GW5" s="7"/>
      <c r="GX5" s="7"/>
      <c r="GY5" s="7"/>
      <c r="GZ5" s="7"/>
      <c r="HA5" s="7"/>
      <c r="HB5" s="7"/>
      <c r="HC5" s="7"/>
      <c r="HD5" s="7"/>
      <c r="HE5" s="7"/>
      <c r="HF5" s="7"/>
      <c r="HG5" s="7"/>
      <c r="HH5" s="7"/>
      <c r="HI5" s="7"/>
      <c r="HJ5" s="7"/>
      <c r="HK5" s="7"/>
      <c r="HL5" s="7"/>
      <c r="HM5" s="7"/>
      <c r="HN5" s="7"/>
      <c r="HO5" s="7"/>
      <c r="HP5" s="7"/>
      <c r="HQ5" s="7"/>
      <c r="HR5" s="7"/>
      <c r="HS5" s="7"/>
      <c r="HT5" s="7"/>
      <c r="HU5" s="7"/>
      <c r="HV5" s="7"/>
      <c r="HW5" s="7"/>
      <c r="HX5" s="7"/>
      <c r="HY5" s="7"/>
      <c r="HZ5" s="7"/>
      <c r="IA5" s="7"/>
      <c r="IB5" s="7"/>
      <c r="IC5" s="7"/>
      <c r="ID5" s="7"/>
      <c r="IE5" s="7"/>
      <c r="IF5" s="7"/>
      <c r="IG5" s="7"/>
      <c r="IH5" s="7"/>
      <c r="II5" s="7"/>
      <c r="IJ5" s="7"/>
      <c r="IK5" s="7"/>
      <c r="IL5" s="7"/>
      <c r="IM5" s="7"/>
      <c r="IN5" s="7"/>
      <c r="IO5" s="7"/>
      <c r="IP5" s="7"/>
      <c r="IQ5" s="7"/>
      <c r="IR5" s="7"/>
      <c r="IS5" s="7"/>
      <c r="IT5" s="7"/>
    </row>
    <row r="6" spans="1:254" s="9" customFormat="1" ht="30" customHeight="1">
      <c r="B6" s="144" t="s">
        <v>333</v>
      </c>
      <c r="C6" s="132" t="s">
        <v>332</v>
      </c>
      <c r="D6" s="191" t="s">
        <v>393</v>
      </c>
      <c r="E6" s="191" t="s">
        <v>334</v>
      </c>
      <c r="F6" s="154" t="s">
        <v>5</v>
      </c>
      <c r="G6" s="132" t="s">
        <v>6</v>
      </c>
      <c r="H6" s="132"/>
      <c r="I6" s="132" t="s">
        <v>7</v>
      </c>
      <c r="J6" s="132" t="s">
        <v>8</v>
      </c>
      <c r="K6" s="132"/>
      <c r="L6" s="132"/>
      <c r="M6" s="132" t="s">
        <v>9</v>
      </c>
      <c r="N6" s="132"/>
      <c r="O6" s="132"/>
      <c r="P6" s="132"/>
      <c r="Q6" s="132"/>
      <c r="R6" s="132"/>
      <c r="S6" s="132"/>
      <c r="T6" s="58" t="s">
        <v>10</v>
      </c>
      <c r="U6" s="132"/>
      <c r="V6" s="132"/>
      <c r="W6" s="132"/>
      <c r="X6" s="132"/>
      <c r="Y6" s="132"/>
      <c r="Z6" s="132"/>
      <c r="AA6" s="132" t="s">
        <v>11</v>
      </c>
      <c r="AB6" s="132"/>
      <c r="AC6" s="132"/>
      <c r="AD6" s="132"/>
      <c r="AE6" s="146"/>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c r="FW6" s="7"/>
      <c r="FX6" s="7"/>
      <c r="FY6" s="7"/>
      <c r="FZ6" s="7"/>
      <c r="GA6" s="7"/>
      <c r="GB6" s="7"/>
      <c r="GC6" s="7"/>
      <c r="GD6" s="7"/>
      <c r="GE6" s="7"/>
      <c r="GF6" s="7"/>
      <c r="GG6" s="7"/>
      <c r="GH6" s="7"/>
      <c r="GI6" s="7"/>
      <c r="GJ6" s="7"/>
      <c r="GK6" s="7"/>
      <c r="GL6" s="7"/>
      <c r="GM6" s="7"/>
      <c r="GN6" s="7"/>
      <c r="GO6" s="7"/>
      <c r="GP6" s="7"/>
      <c r="GQ6" s="7"/>
      <c r="GR6" s="7"/>
      <c r="GS6" s="7"/>
      <c r="GT6" s="7"/>
      <c r="GU6" s="7"/>
      <c r="GV6" s="7"/>
      <c r="GW6" s="7"/>
      <c r="GX6" s="7"/>
      <c r="GY6" s="7"/>
      <c r="GZ6" s="7"/>
      <c r="HA6" s="7"/>
      <c r="HB6" s="7"/>
      <c r="HC6" s="7"/>
      <c r="HD6" s="7"/>
      <c r="HE6" s="7"/>
      <c r="HF6" s="7"/>
      <c r="HG6" s="7"/>
      <c r="HH6" s="7"/>
      <c r="HI6" s="7"/>
      <c r="HJ6" s="7"/>
      <c r="HK6" s="7"/>
      <c r="HL6" s="7"/>
      <c r="HM6" s="7"/>
      <c r="HN6" s="7"/>
      <c r="HO6" s="7"/>
      <c r="HP6" s="7"/>
      <c r="HQ6" s="7"/>
      <c r="HR6" s="7"/>
      <c r="HS6" s="7"/>
      <c r="HT6" s="7"/>
      <c r="HU6" s="7"/>
      <c r="HV6" s="7"/>
      <c r="HW6" s="7"/>
      <c r="HX6" s="7"/>
      <c r="HY6" s="7"/>
      <c r="HZ6" s="7"/>
      <c r="IA6" s="7"/>
      <c r="IB6" s="7"/>
      <c r="IC6" s="7"/>
      <c r="ID6" s="7"/>
      <c r="IE6" s="7"/>
      <c r="IF6" s="7"/>
      <c r="IG6" s="7"/>
      <c r="IH6" s="7"/>
      <c r="II6" s="7"/>
      <c r="IJ6" s="7"/>
      <c r="IK6" s="7"/>
      <c r="IL6" s="7"/>
      <c r="IM6" s="7"/>
      <c r="IN6" s="7"/>
      <c r="IO6" s="7"/>
      <c r="IP6" s="7"/>
      <c r="IQ6" s="7"/>
      <c r="IR6" s="7"/>
      <c r="IS6" s="7"/>
      <c r="IT6" s="7"/>
    </row>
    <row r="7" spans="1:254" s="91" customFormat="1" ht="111.75" customHeight="1" thickBot="1">
      <c r="A7" s="13"/>
      <c r="B7" s="145"/>
      <c r="C7" s="133"/>
      <c r="D7" s="191"/>
      <c r="E7" s="191"/>
      <c r="F7" s="155"/>
      <c r="G7" s="59" t="s">
        <v>12</v>
      </c>
      <c r="H7" s="59" t="s">
        <v>13</v>
      </c>
      <c r="I7" s="133"/>
      <c r="J7" s="59" t="s">
        <v>14</v>
      </c>
      <c r="K7" s="59" t="s">
        <v>15</v>
      </c>
      <c r="L7" s="59" t="s">
        <v>16</v>
      </c>
      <c r="M7" s="59" t="s">
        <v>17</v>
      </c>
      <c r="N7" s="59" t="s">
        <v>18</v>
      </c>
      <c r="O7" s="59" t="s">
        <v>19</v>
      </c>
      <c r="P7" s="59" t="s">
        <v>20</v>
      </c>
      <c r="Q7" s="59" t="s">
        <v>21</v>
      </c>
      <c r="R7" s="59" t="s">
        <v>22</v>
      </c>
      <c r="S7" s="59" t="s">
        <v>23</v>
      </c>
      <c r="T7" s="59" t="s">
        <v>24</v>
      </c>
      <c r="U7" s="59" t="s">
        <v>25</v>
      </c>
      <c r="V7" s="59" t="s">
        <v>26</v>
      </c>
      <c r="W7" s="59" t="s">
        <v>27</v>
      </c>
      <c r="X7" s="59" t="s">
        <v>28</v>
      </c>
      <c r="Y7" s="59" t="s">
        <v>29</v>
      </c>
      <c r="Z7" s="59" t="s">
        <v>30</v>
      </c>
      <c r="AA7" s="59" t="s">
        <v>31</v>
      </c>
      <c r="AB7" s="59" t="s">
        <v>32</v>
      </c>
      <c r="AC7" s="59" t="s">
        <v>33</v>
      </c>
      <c r="AD7" s="59" t="s">
        <v>34</v>
      </c>
      <c r="AE7" s="95" t="s">
        <v>35</v>
      </c>
      <c r="AF7" s="96" t="s">
        <v>392</v>
      </c>
      <c r="AG7" s="90"/>
      <c r="AH7" s="90"/>
      <c r="AI7" s="90"/>
      <c r="AJ7" s="90"/>
      <c r="AK7" s="90"/>
      <c r="AL7" s="90"/>
      <c r="AM7" s="90"/>
      <c r="AN7" s="90"/>
      <c r="AO7" s="90"/>
      <c r="AP7" s="90"/>
      <c r="AQ7" s="90"/>
      <c r="AR7" s="90"/>
      <c r="AS7" s="90"/>
      <c r="AT7" s="90"/>
      <c r="AU7" s="90"/>
      <c r="AV7" s="90"/>
      <c r="AW7" s="90"/>
      <c r="AX7" s="90"/>
      <c r="AY7" s="90"/>
      <c r="AZ7" s="90"/>
      <c r="BA7" s="90"/>
      <c r="BB7" s="90"/>
      <c r="BC7" s="90"/>
      <c r="BD7" s="90"/>
      <c r="BE7" s="90"/>
      <c r="BF7" s="90"/>
      <c r="BG7" s="90"/>
      <c r="BH7" s="90"/>
      <c r="BI7" s="90"/>
      <c r="BJ7" s="90"/>
      <c r="BK7" s="90"/>
      <c r="BL7" s="90"/>
      <c r="BM7" s="90"/>
      <c r="BN7" s="90"/>
      <c r="BO7" s="90"/>
      <c r="BP7" s="90"/>
      <c r="BQ7" s="90"/>
      <c r="BR7" s="90"/>
      <c r="BS7" s="90"/>
      <c r="BT7" s="90"/>
      <c r="BU7" s="90"/>
      <c r="BV7" s="90"/>
      <c r="BW7" s="90"/>
      <c r="BX7" s="90"/>
      <c r="BY7" s="90"/>
      <c r="BZ7" s="90"/>
      <c r="CA7" s="90"/>
      <c r="CB7" s="90"/>
      <c r="CC7" s="90"/>
      <c r="CD7" s="90"/>
      <c r="CE7" s="90"/>
      <c r="CF7" s="90"/>
      <c r="CG7" s="90"/>
      <c r="CH7" s="90"/>
      <c r="CI7" s="90"/>
      <c r="CJ7" s="90"/>
      <c r="CK7" s="90"/>
      <c r="CL7" s="90"/>
      <c r="CM7" s="90"/>
      <c r="CN7" s="90"/>
      <c r="CO7" s="90"/>
      <c r="CP7" s="90"/>
      <c r="CQ7" s="90"/>
      <c r="CR7" s="90"/>
      <c r="CS7" s="90"/>
      <c r="CT7" s="90"/>
      <c r="CU7" s="90"/>
      <c r="CV7" s="90"/>
      <c r="CW7" s="90"/>
      <c r="CX7" s="90"/>
      <c r="CY7" s="90"/>
      <c r="CZ7" s="90"/>
      <c r="DA7" s="90"/>
      <c r="DB7" s="90"/>
      <c r="DC7" s="90"/>
      <c r="DD7" s="90"/>
      <c r="DE7" s="90"/>
      <c r="DF7" s="90"/>
      <c r="DG7" s="90"/>
      <c r="DH7" s="90"/>
      <c r="DI7" s="90"/>
      <c r="DJ7" s="90"/>
      <c r="DK7" s="90"/>
      <c r="DL7" s="90"/>
      <c r="DM7" s="90"/>
      <c r="DN7" s="90"/>
      <c r="DO7" s="90"/>
      <c r="DP7" s="90"/>
      <c r="DQ7" s="90"/>
      <c r="DR7" s="90"/>
      <c r="DS7" s="90"/>
      <c r="DT7" s="90"/>
      <c r="DU7" s="90"/>
      <c r="DV7" s="90"/>
      <c r="DW7" s="90"/>
      <c r="DX7" s="90"/>
      <c r="DY7" s="90"/>
      <c r="DZ7" s="90"/>
      <c r="EA7" s="90"/>
      <c r="EB7" s="90"/>
      <c r="EC7" s="90"/>
      <c r="ED7" s="90"/>
      <c r="EE7" s="90"/>
      <c r="EF7" s="90"/>
      <c r="EG7" s="90"/>
      <c r="EH7" s="90"/>
      <c r="EI7" s="90"/>
      <c r="EJ7" s="90"/>
      <c r="EK7" s="90"/>
      <c r="EL7" s="90"/>
      <c r="EM7" s="90"/>
      <c r="EN7" s="90"/>
      <c r="EO7" s="90"/>
      <c r="EP7" s="90"/>
      <c r="EQ7" s="90"/>
      <c r="ER7" s="90"/>
      <c r="ES7" s="90"/>
      <c r="ET7" s="90"/>
      <c r="EU7" s="90"/>
      <c r="EV7" s="90"/>
      <c r="EW7" s="90"/>
      <c r="EX7" s="90"/>
      <c r="EY7" s="90"/>
      <c r="EZ7" s="90"/>
      <c r="FA7" s="90"/>
      <c r="FB7" s="90"/>
      <c r="FC7" s="90"/>
      <c r="FD7" s="90"/>
      <c r="FE7" s="90"/>
      <c r="FF7" s="90"/>
      <c r="FG7" s="90"/>
      <c r="FH7" s="90"/>
      <c r="FI7" s="90"/>
      <c r="FJ7" s="90"/>
      <c r="FK7" s="90"/>
      <c r="FL7" s="90"/>
      <c r="FM7" s="90"/>
      <c r="FN7" s="90"/>
      <c r="FO7" s="90"/>
      <c r="FP7" s="90"/>
      <c r="FQ7" s="90"/>
      <c r="FR7" s="90"/>
      <c r="FS7" s="90"/>
      <c r="FT7" s="90"/>
      <c r="FU7" s="90"/>
      <c r="FV7" s="90"/>
      <c r="FW7" s="90"/>
      <c r="FX7" s="90"/>
      <c r="FY7" s="90"/>
      <c r="FZ7" s="90"/>
      <c r="GA7" s="90"/>
      <c r="GB7" s="90"/>
      <c r="GC7" s="90"/>
      <c r="GD7" s="90"/>
      <c r="GE7" s="90"/>
      <c r="GF7" s="90"/>
      <c r="GG7" s="90"/>
      <c r="GH7" s="90"/>
      <c r="GI7" s="90"/>
      <c r="GJ7" s="90"/>
      <c r="GK7" s="90"/>
      <c r="GL7" s="90"/>
      <c r="GM7" s="90"/>
      <c r="GN7" s="90"/>
      <c r="GO7" s="90"/>
      <c r="GP7" s="90"/>
      <c r="GQ7" s="90"/>
      <c r="GR7" s="90"/>
      <c r="GS7" s="90"/>
      <c r="GT7" s="90"/>
      <c r="GU7" s="90"/>
      <c r="GV7" s="90"/>
      <c r="GW7" s="90"/>
      <c r="GX7" s="90"/>
      <c r="GY7" s="90"/>
      <c r="GZ7" s="90"/>
      <c r="HA7" s="90"/>
      <c r="HB7" s="90"/>
      <c r="HC7" s="90"/>
      <c r="HD7" s="90"/>
      <c r="HE7" s="90"/>
      <c r="HF7" s="90"/>
      <c r="HG7" s="90"/>
      <c r="HH7" s="90"/>
      <c r="HI7" s="90"/>
      <c r="HJ7" s="90"/>
      <c r="HK7" s="90"/>
      <c r="HL7" s="90"/>
      <c r="HM7" s="90"/>
      <c r="HN7" s="90"/>
      <c r="HO7" s="90"/>
      <c r="HP7" s="90"/>
      <c r="HQ7" s="90"/>
      <c r="HR7" s="90"/>
      <c r="HS7" s="90"/>
      <c r="HT7" s="90"/>
      <c r="HU7" s="90"/>
      <c r="HV7" s="90"/>
      <c r="HW7" s="90"/>
      <c r="HX7" s="90"/>
      <c r="HY7" s="90"/>
      <c r="HZ7" s="90"/>
      <c r="IA7" s="90"/>
      <c r="IB7" s="90"/>
      <c r="IC7" s="90"/>
      <c r="ID7" s="90"/>
      <c r="IE7" s="90"/>
      <c r="IF7" s="90"/>
      <c r="IG7" s="90"/>
      <c r="IH7" s="90"/>
      <c r="II7" s="90"/>
      <c r="IJ7" s="90"/>
      <c r="IK7" s="90"/>
      <c r="IL7" s="90"/>
      <c r="IM7" s="90"/>
      <c r="IN7" s="90"/>
      <c r="IO7" s="90"/>
      <c r="IP7" s="90"/>
      <c r="IQ7" s="90"/>
      <c r="IR7" s="90"/>
      <c r="IS7" s="90"/>
      <c r="IT7" s="90"/>
    </row>
    <row r="8" spans="1:254" ht="204" customHeight="1">
      <c r="B8" s="128" t="s">
        <v>376</v>
      </c>
      <c r="C8" s="134" t="s">
        <v>328</v>
      </c>
      <c r="D8" s="150" t="s">
        <v>119</v>
      </c>
      <c r="E8" s="148" t="s">
        <v>120</v>
      </c>
      <c r="F8" s="104" t="s">
        <v>40</v>
      </c>
      <c r="G8" s="51" t="s">
        <v>100</v>
      </c>
      <c r="H8" s="51" t="s">
        <v>439</v>
      </c>
      <c r="I8" s="51" t="s">
        <v>101</v>
      </c>
      <c r="J8" s="51" t="s">
        <v>44</v>
      </c>
      <c r="K8" s="51" t="s">
        <v>44</v>
      </c>
      <c r="L8" s="51" t="s">
        <v>424</v>
      </c>
      <c r="M8" s="51">
        <v>6</v>
      </c>
      <c r="N8" s="51">
        <v>3</v>
      </c>
      <c r="O8" s="51">
        <f t="shared" ref="O8:O17" si="0">M8*N8</f>
        <v>18</v>
      </c>
      <c r="P8" s="64" t="s">
        <v>329</v>
      </c>
      <c r="Q8" s="51">
        <v>10</v>
      </c>
      <c r="R8" s="52">
        <f t="shared" ref="R8:R17" si="1">O8*Q8</f>
        <v>180</v>
      </c>
      <c r="S8" s="54" t="str">
        <f>IF(R8&lt;=20,"IV",IF(R8&lt;=120,"III",IF(R8&lt;=500,"II",IF(R8&lt;=4000,"I",FALSE))))</f>
        <v>II</v>
      </c>
      <c r="T8" s="78" t="str">
        <f>IF(S8="IV","Aceptable",IF(S8="III","Aceptable",IF(S8="II","No Aceptable o Aceptable con control especifico", IF(S8="I","No Aceptable", ALSO))))</f>
        <v>No Aceptable o Aceptable con control especifico</v>
      </c>
      <c r="U8" s="51">
        <v>4</v>
      </c>
      <c r="V8" s="51">
        <v>0</v>
      </c>
      <c r="W8" s="51">
        <v>0</v>
      </c>
      <c r="X8" s="51">
        <v>10</v>
      </c>
      <c r="Y8" s="51" t="s">
        <v>102</v>
      </c>
      <c r="Z8" s="51" t="s">
        <v>40</v>
      </c>
      <c r="AA8" s="51"/>
      <c r="AB8" s="51"/>
      <c r="AC8" s="51" t="s">
        <v>46</v>
      </c>
      <c r="AD8" s="51" t="s">
        <v>103</v>
      </c>
      <c r="AE8" s="97"/>
      <c r="AF8" s="100"/>
    </row>
    <row r="9" spans="1:254" ht="203.25" customHeight="1">
      <c r="B9" s="147"/>
      <c r="C9" s="148"/>
      <c r="D9" s="150"/>
      <c r="E9" s="135"/>
      <c r="F9" s="105" t="s">
        <v>40</v>
      </c>
      <c r="G9" s="20" t="s">
        <v>349</v>
      </c>
      <c r="H9" s="20" t="s">
        <v>122</v>
      </c>
      <c r="I9" s="20" t="s">
        <v>352</v>
      </c>
      <c r="J9" s="20" t="s">
        <v>44</v>
      </c>
      <c r="K9" s="20" t="s">
        <v>339</v>
      </c>
      <c r="L9" s="20" t="s">
        <v>353</v>
      </c>
      <c r="M9" s="20">
        <v>2</v>
      </c>
      <c r="N9" s="20">
        <v>3</v>
      </c>
      <c r="O9" s="20">
        <v>6</v>
      </c>
      <c r="P9" s="74" t="s">
        <v>326</v>
      </c>
      <c r="Q9" s="20">
        <v>25</v>
      </c>
      <c r="R9" s="88">
        <v>200</v>
      </c>
      <c r="S9" s="76" t="s">
        <v>286</v>
      </c>
      <c r="T9" s="83" t="s">
        <v>381</v>
      </c>
      <c r="U9" s="20">
        <v>4</v>
      </c>
      <c r="V9" s="20">
        <v>3</v>
      </c>
      <c r="W9" s="20">
        <v>0</v>
      </c>
      <c r="X9" s="20">
        <v>4</v>
      </c>
      <c r="Y9" s="20" t="s">
        <v>343</v>
      </c>
      <c r="Z9" s="20" t="s">
        <v>40</v>
      </c>
      <c r="AA9" s="20" t="s">
        <v>344</v>
      </c>
      <c r="AB9" s="20" t="s">
        <v>344</v>
      </c>
      <c r="AC9" s="20" t="s">
        <v>354</v>
      </c>
      <c r="AD9" s="20" t="s">
        <v>355</v>
      </c>
      <c r="AE9" s="98" t="s">
        <v>358</v>
      </c>
      <c r="AF9" s="100"/>
    </row>
    <row r="10" spans="1:254" ht="123.75" customHeight="1">
      <c r="B10" s="129"/>
      <c r="C10" s="135"/>
      <c r="D10" s="151"/>
      <c r="E10" s="135"/>
      <c r="F10" s="106" t="s">
        <v>40</v>
      </c>
      <c r="G10" s="14" t="s">
        <v>121</v>
      </c>
      <c r="H10" s="14" t="s">
        <v>122</v>
      </c>
      <c r="I10" s="14" t="s">
        <v>123</v>
      </c>
      <c r="J10" s="14" t="s">
        <v>44</v>
      </c>
      <c r="K10" s="14" t="s">
        <v>44</v>
      </c>
      <c r="L10" s="14" t="s">
        <v>44</v>
      </c>
      <c r="M10" s="14">
        <v>6</v>
      </c>
      <c r="N10" s="14">
        <v>4</v>
      </c>
      <c r="O10" s="14">
        <f>M10*N10</f>
        <v>24</v>
      </c>
      <c r="P10" s="15" t="s">
        <v>329</v>
      </c>
      <c r="Q10" s="14">
        <v>10</v>
      </c>
      <c r="R10" s="15">
        <f>O10*Q10</f>
        <v>240</v>
      </c>
      <c r="S10" s="55" t="str">
        <f>IF(R10&lt;=20,"IV",IF(R10&lt;=120,"III",IF(R10&lt;=500,"II",IF(R10&lt;=4000,"I",FALSE))))</f>
        <v>II</v>
      </c>
      <c r="T10" s="79" t="str">
        <f>IF(S10="IV","Aceptable",IF(S10="III","Aceptable",IF(S10="II","No Aceptable o Aceptable con control especifico", IF(S10="I","No Aceptable", ALSO))))</f>
        <v>No Aceptable o Aceptable con control especifico</v>
      </c>
      <c r="U10" s="14">
        <v>4</v>
      </c>
      <c r="V10" s="14">
        <v>0</v>
      </c>
      <c r="W10" s="14">
        <v>0</v>
      </c>
      <c r="X10" s="14">
        <v>10</v>
      </c>
      <c r="Y10" s="14" t="s">
        <v>124</v>
      </c>
      <c r="Z10" s="14" t="s">
        <v>40</v>
      </c>
      <c r="AA10" s="14"/>
      <c r="AB10" s="14"/>
      <c r="AC10" s="14"/>
      <c r="AD10" s="14"/>
      <c r="AE10" s="14" t="s">
        <v>125</v>
      </c>
      <c r="AF10" s="100"/>
    </row>
    <row r="11" spans="1:254" ht="119.25" customHeight="1">
      <c r="B11" s="129"/>
      <c r="C11" s="135"/>
      <c r="D11" s="151"/>
      <c r="E11" s="135"/>
      <c r="F11" s="106" t="s">
        <v>40</v>
      </c>
      <c r="G11" s="14" t="s">
        <v>59</v>
      </c>
      <c r="H11" s="14" t="s">
        <v>60</v>
      </c>
      <c r="I11" s="14" t="s">
        <v>61</v>
      </c>
      <c r="J11" s="14" t="s">
        <v>44</v>
      </c>
      <c r="K11" s="14" t="s">
        <v>44</v>
      </c>
      <c r="L11" s="14" t="s">
        <v>411</v>
      </c>
      <c r="M11" s="14">
        <v>2</v>
      </c>
      <c r="N11" s="14">
        <v>3</v>
      </c>
      <c r="O11" s="14">
        <f t="shared" si="0"/>
        <v>6</v>
      </c>
      <c r="P11" s="15" t="str">
        <f t="shared" ref="P11:P17" si="2">IF(AND(O11&gt;=2,O11&lt;=4),"BAJO",IF(AND(O11&gt;=6,O11&lt;=8),"MEDIO",IF(AND(O11&gt;=10,O11&lt;=20),"ALTO",IF(AND(O11&gt;=24,O11&lt;=40),"MUY ALTO"))))</f>
        <v>MEDIO</v>
      </c>
      <c r="Q11" s="14">
        <v>10</v>
      </c>
      <c r="R11" s="15">
        <f t="shared" si="1"/>
        <v>60</v>
      </c>
      <c r="S11" s="55" t="str">
        <f t="shared" ref="S11:S17" si="3">IF(R11&lt;=20,"IV",IF(R11&lt;=120,"III",IF(R11&lt;=500,"II",IF(R11&lt;=4000,"I",FALSE))))</f>
        <v>III</v>
      </c>
      <c r="T11" s="79" t="s">
        <v>425</v>
      </c>
      <c r="U11" s="14">
        <v>4</v>
      </c>
      <c r="V11" s="14">
        <v>4</v>
      </c>
      <c r="W11" s="14">
        <v>1</v>
      </c>
      <c r="X11" s="14">
        <v>5</v>
      </c>
      <c r="Y11" s="14" t="s">
        <v>62</v>
      </c>
      <c r="Z11" s="14" t="s">
        <v>40</v>
      </c>
      <c r="AA11" s="14"/>
      <c r="AB11" s="14"/>
      <c r="AC11" s="14" t="s">
        <v>63</v>
      </c>
      <c r="AD11" s="14" t="s">
        <v>64</v>
      </c>
      <c r="AE11" s="101"/>
      <c r="AF11" s="100"/>
    </row>
    <row r="12" spans="1:254" ht="205.5" customHeight="1">
      <c r="B12" s="129"/>
      <c r="C12" s="135"/>
      <c r="D12" s="151"/>
      <c r="E12" s="135"/>
      <c r="F12" s="106" t="s">
        <v>40</v>
      </c>
      <c r="G12" s="14" t="s">
        <v>72</v>
      </c>
      <c r="H12" s="14" t="s">
        <v>73</v>
      </c>
      <c r="I12" s="14" t="s">
        <v>391</v>
      </c>
      <c r="J12" s="14" t="s">
        <v>75</v>
      </c>
      <c r="K12" s="14" t="s">
        <v>44</v>
      </c>
      <c r="L12" s="14" t="s">
        <v>44</v>
      </c>
      <c r="M12" s="14">
        <v>2</v>
      </c>
      <c r="N12" s="14">
        <v>2</v>
      </c>
      <c r="O12" s="14">
        <f t="shared" si="0"/>
        <v>4</v>
      </c>
      <c r="P12" s="15" t="str">
        <f t="shared" si="2"/>
        <v>BAJO</v>
      </c>
      <c r="Q12" s="14">
        <v>25</v>
      </c>
      <c r="R12" s="15">
        <f>O12*Q12</f>
        <v>100</v>
      </c>
      <c r="S12" s="55" t="str">
        <f t="shared" si="3"/>
        <v>III</v>
      </c>
      <c r="T12" s="79" t="s">
        <v>425</v>
      </c>
      <c r="U12" s="14">
        <v>4</v>
      </c>
      <c r="V12" s="14">
        <v>0</v>
      </c>
      <c r="W12" s="14">
        <v>0</v>
      </c>
      <c r="X12" s="14">
        <f>(U12+V12+W12)</f>
        <v>4</v>
      </c>
      <c r="Y12" s="14" t="s">
        <v>76</v>
      </c>
      <c r="Z12" s="14" t="s">
        <v>40</v>
      </c>
      <c r="AA12" s="14"/>
      <c r="AB12" s="14"/>
      <c r="AC12" s="14"/>
      <c r="AD12" s="14" t="s">
        <v>77</v>
      </c>
      <c r="AE12" s="101"/>
      <c r="AF12" s="100"/>
    </row>
    <row r="13" spans="1:254" ht="119.25" customHeight="1">
      <c r="B13" s="129"/>
      <c r="C13" s="135"/>
      <c r="D13" s="151"/>
      <c r="E13" s="135"/>
      <c r="F13" s="106" t="s">
        <v>40</v>
      </c>
      <c r="G13" s="14" t="s">
        <v>104</v>
      </c>
      <c r="H13" s="14" t="s">
        <v>49</v>
      </c>
      <c r="I13" s="14" t="s">
        <v>105</v>
      </c>
      <c r="J13" s="14" t="s">
        <v>44</v>
      </c>
      <c r="K13" s="14" t="s">
        <v>44</v>
      </c>
      <c r="L13" s="14" t="s">
        <v>44</v>
      </c>
      <c r="M13" s="14">
        <v>2</v>
      </c>
      <c r="N13" s="14">
        <v>4</v>
      </c>
      <c r="O13" s="14">
        <f t="shared" si="0"/>
        <v>8</v>
      </c>
      <c r="P13" s="15" t="str">
        <f t="shared" si="2"/>
        <v>MEDIO</v>
      </c>
      <c r="Q13" s="14">
        <v>25</v>
      </c>
      <c r="R13" s="15">
        <f t="shared" si="1"/>
        <v>200</v>
      </c>
      <c r="S13" s="55" t="str">
        <f t="shared" si="3"/>
        <v>II</v>
      </c>
      <c r="T13" s="79" t="str">
        <f>IF(S13="IV","Aceptable",IF(S13="III","Aceptable",IF(S13="II","No Aceptable o Aceptable con control especifico", IF(S13="I","No Aceptable", ALSO))))</f>
        <v>No Aceptable o Aceptable con control especifico</v>
      </c>
      <c r="U13" s="14">
        <v>4</v>
      </c>
      <c r="V13" s="14">
        <v>0</v>
      </c>
      <c r="W13" s="14">
        <v>0</v>
      </c>
      <c r="X13" s="14">
        <f t="shared" ref="X13:X16" si="4">(U13+V13)+W13</f>
        <v>4</v>
      </c>
      <c r="Y13" s="14" t="s">
        <v>106</v>
      </c>
      <c r="Z13" s="14" t="s">
        <v>40</v>
      </c>
      <c r="AA13" s="14"/>
      <c r="AB13" s="14"/>
      <c r="AC13" s="14"/>
      <c r="AD13" s="14" t="s">
        <v>107</v>
      </c>
      <c r="AE13" s="101"/>
      <c r="AF13" s="100"/>
    </row>
    <row r="14" spans="1:254" ht="193.5" customHeight="1">
      <c r="B14" s="129"/>
      <c r="C14" s="135"/>
      <c r="D14" s="151"/>
      <c r="E14" s="135"/>
      <c r="F14" s="106" t="s">
        <v>53</v>
      </c>
      <c r="G14" s="14" t="s">
        <v>108</v>
      </c>
      <c r="H14" s="14" t="s">
        <v>420</v>
      </c>
      <c r="I14" s="14" t="s">
        <v>109</v>
      </c>
      <c r="J14" s="14" t="s">
        <v>44</v>
      </c>
      <c r="K14" s="14" t="s">
        <v>44</v>
      </c>
      <c r="L14" s="14" t="s">
        <v>44</v>
      </c>
      <c r="M14" s="14">
        <v>2</v>
      </c>
      <c r="N14" s="14">
        <v>3</v>
      </c>
      <c r="O14" s="14">
        <f t="shared" si="0"/>
        <v>6</v>
      </c>
      <c r="P14" s="15" t="str">
        <f t="shared" si="2"/>
        <v>MEDIO</v>
      </c>
      <c r="Q14" s="14">
        <v>25</v>
      </c>
      <c r="R14" s="15">
        <f t="shared" si="1"/>
        <v>150</v>
      </c>
      <c r="S14" s="55" t="str">
        <f t="shared" si="3"/>
        <v>II</v>
      </c>
      <c r="T14" s="79" t="str">
        <f>IF(S14="IV","Aceptable",IF(S14="III","Aceptable",IF(S14="II","No Aceptable o Aceptable con control especifico", IF(S14="I","No Aceptable", ALSO))))</f>
        <v>No Aceptable o Aceptable con control especifico</v>
      </c>
      <c r="U14" s="14">
        <v>4</v>
      </c>
      <c r="V14" s="14">
        <v>6</v>
      </c>
      <c r="W14" s="14">
        <v>2</v>
      </c>
      <c r="X14" s="14">
        <v>10</v>
      </c>
      <c r="Y14" s="14" t="s">
        <v>110</v>
      </c>
      <c r="Z14" s="14" t="s">
        <v>40</v>
      </c>
      <c r="AA14" s="14"/>
      <c r="AB14" s="14"/>
      <c r="AC14" s="14" t="s">
        <v>111</v>
      </c>
      <c r="AD14" s="14" t="s">
        <v>112</v>
      </c>
      <c r="AE14" s="14"/>
      <c r="AF14" s="100"/>
    </row>
    <row r="15" spans="1:254" ht="193.5" customHeight="1">
      <c r="B15" s="129"/>
      <c r="C15" s="135"/>
      <c r="D15" s="151"/>
      <c r="E15" s="135"/>
      <c r="F15" s="106" t="s">
        <v>40</v>
      </c>
      <c r="G15" s="14" t="s">
        <v>349</v>
      </c>
      <c r="H15" s="14" t="s">
        <v>350</v>
      </c>
      <c r="I15" s="14" t="s">
        <v>352</v>
      </c>
      <c r="J15" s="14" t="s">
        <v>44</v>
      </c>
      <c r="K15" s="14" t="s">
        <v>339</v>
      </c>
      <c r="L15" s="14" t="s">
        <v>353</v>
      </c>
      <c r="M15" s="14">
        <v>2</v>
      </c>
      <c r="N15" s="14">
        <v>2</v>
      </c>
      <c r="O15" s="14">
        <f t="shared" si="0"/>
        <v>4</v>
      </c>
      <c r="P15" s="15" t="s">
        <v>325</v>
      </c>
      <c r="Q15" s="14">
        <v>25</v>
      </c>
      <c r="R15" s="15">
        <v>500</v>
      </c>
      <c r="S15" s="55" t="s">
        <v>286</v>
      </c>
      <c r="T15" s="79" t="s">
        <v>382</v>
      </c>
      <c r="U15" s="14">
        <v>4</v>
      </c>
      <c r="V15" s="14">
        <v>4</v>
      </c>
      <c r="W15" s="14">
        <v>0</v>
      </c>
      <c r="X15" s="14">
        <v>8</v>
      </c>
      <c r="Y15" s="14" t="s">
        <v>343</v>
      </c>
      <c r="Z15" s="14" t="s">
        <v>40</v>
      </c>
      <c r="AA15" s="14" t="s">
        <v>344</v>
      </c>
      <c r="AB15" s="14" t="s">
        <v>344</v>
      </c>
      <c r="AC15" s="14" t="s">
        <v>356</v>
      </c>
      <c r="AD15" s="14" t="s">
        <v>355</v>
      </c>
      <c r="AE15" s="14" t="s">
        <v>358</v>
      </c>
      <c r="AF15" s="100"/>
    </row>
    <row r="16" spans="1:254" ht="328.5" customHeight="1">
      <c r="B16" s="129"/>
      <c r="C16" s="135"/>
      <c r="D16" s="151"/>
      <c r="E16" s="135"/>
      <c r="F16" s="106" t="s">
        <v>40</v>
      </c>
      <c r="G16" s="14" t="s">
        <v>65</v>
      </c>
      <c r="H16" s="14" t="s">
        <v>66</v>
      </c>
      <c r="I16" s="14" t="s">
        <v>67</v>
      </c>
      <c r="J16" s="14" t="s">
        <v>44</v>
      </c>
      <c r="K16" s="14" t="s">
        <v>44</v>
      </c>
      <c r="L16" s="14" t="s">
        <v>44</v>
      </c>
      <c r="M16" s="14">
        <v>2</v>
      </c>
      <c r="N16" s="14">
        <v>2</v>
      </c>
      <c r="O16" s="14">
        <f t="shared" si="0"/>
        <v>4</v>
      </c>
      <c r="P16" s="71" t="s">
        <v>325</v>
      </c>
      <c r="Q16" s="14">
        <v>25</v>
      </c>
      <c r="R16" s="15">
        <f t="shared" si="1"/>
        <v>100</v>
      </c>
      <c r="S16" s="55" t="str">
        <f t="shared" si="3"/>
        <v>III</v>
      </c>
      <c r="T16" s="79" t="str">
        <f>IF(S16="IV","Aceptable",IF(S16="III","Mejorable",IF(S16="II","No Aceptable o Aceptable con control especifico", IF(S16="I","No Aceptable", ALSO))))</f>
        <v>Mejorable</v>
      </c>
      <c r="U16" s="14">
        <v>4</v>
      </c>
      <c r="V16" s="14">
        <v>6</v>
      </c>
      <c r="W16" s="14">
        <v>2</v>
      </c>
      <c r="X16" s="14">
        <f t="shared" si="4"/>
        <v>12</v>
      </c>
      <c r="Y16" s="14" t="s">
        <v>113</v>
      </c>
      <c r="Z16" s="14" t="s">
        <v>40</v>
      </c>
      <c r="AA16" s="14"/>
      <c r="AB16" s="14"/>
      <c r="AC16" s="14" t="s">
        <v>70</v>
      </c>
      <c r="AD16" s="14" t="s">
        <v>71</v>
      </c>
      <c r="AE16" s="14"/>
      <c r="AF16" s="100"/>
    </row>
    <row r="17" spans="1:254" ht="170.25" customHeight="1" thickBot="1">
      <c r="B17" s="131"/>
      <c r="C17" s="137"/>
      <c r="D17" s="152"/>
      <c r="E17" s="137"/>
      <c r="F17" s="107" t="s">
        <v>40</v>
      </c>
      <c r="G17" s="17" t="s">
        <v>90</v>
      </c>
      <c r="H17" s="17" t="s">
        <v>91</v>
      </c>
      <c r="I17" s="17" t="s">
        <v>86</v>
      </c>
      <c r="J17" s="17" t="s">
        <v>87</v>
      </c>
      <c r="K17" s="17" t="s">
        <v>44</v>
      </c>
      <c r="L17" s="17" t="s">
        <v>44</v>
      </c>
      <c r="M17" s="17">
        <v>2</v>
      </c>
      <c r="N17" s="17">
        <v>2</v>
      </c>
      <c r="O17" s="17">
        <f t="shared" si="0"/>
        <v>4</v>
      </c>
      <c r="P17" s="18" t="str">
        <f t="shared" si="2"/>
        <v>BAJO</v>
      </c>
      <c r="Q17" s="17">
        <v>25</v>
      </c>
      <c r="R17" s="18">
        <f t="shared" si="1"/>
        <v>100</v>
      </c>
      <c r="S17" s="56" t="str">
        <f t="shared" si="3"/>
        <v>III</v>
      </c>
      <c r="T17" s="81" t="s">
        <v>425</v>
      </c>
      <c r="U17" s="17">
        <v>4</v>
      </c>
      <c r="V17" s="17">
        <v>6</v>
      </c>
      <c r="W17" s="17">
        <v>2</v>
      </c>
      <c r="X17" s="17">
        <f>(U17+V17+W17)</f>
        <v>12</v>
      </c>
      <c r="Y17" s="17" t="s">
        <v>88</v>
      </c>
      <c r="Z17" s="17" t="s">
        <v>40</v>
      </c>
      <c r="AA17" s="17"/>
      <c r="AB17" s="17"/>
      <c r="AC17" s="17"/>
      <c r="AD17" s="17" t="s">
        <v>92</v>
      </c>
      <c r="AE17" s="17"/>
      <c r="AF17" s="102"/>
    </row>
    <row r="18" spans="1:254" ht="14.25" customHeight="1" thickBot="1">
      <c r="B18" s="23"/>
      <c r="C18" s="23"/>
      <c r="D18" s="23"/>
      <c r="E18" s="110"/>
      <c r="F18" s="21"/>
      <c r="G18" s="21"/>
      <c r="H18" s="21"/>
      <c r="I18" s="21"/>
      <c r="J18" s="21"/>
      <c r="K18" s="21"/>
      <c r="L18" s="21"/>
      <c r="M18" s="21"/>
      <c r="N18" s="21"/>
      <c r="O18" s="21"/>
      <c r="P18" s="57"/>
      <c r="Q18" s="21"/>
      <c r="R18" s="57"/>
      <c r="S18" s="21"/>
      <c r="T18" s="82"/>
      <c r="U18" s="21"/>
      <c r="V18" s="21"/>
      <c r="W18" s="21"/>
      <c r="X18" s="21"/>
      <c r="Y18" s="21"/>
      <c r="Z18" s="21"/>
      <c r="AA18" s="21"/>
      <c r="AB18" s="21"/>
      <c r="AC18" s="21"/>
      <c r="AD18" s="111"/>
      <c r="AE18" s="111"/>
      <c r="AF18" s="112"/>
    </row>
    <row r="19" spans="1:254" ht="14.25" customHeight="1">
      <c r="B19" s="128" t="s">
        <v>376</v>
      </c>
      <c r="C19" s="134" t="s">
        <v>328</v>
      </c>
      <c r="D19" s="149" t="s">
        <v>433</v>
      </c>
      <c r="E19" s="148" t="s">
        <v>126</v>
      </c>
      <c r="F19" s="104" t="s">
        <v>40</v>
      </c>
      <c r="G19" s="51" t="s">
        <v>127</v>
      </c>
      <c r="H19" s="51" t="s">
        <v>439</v>
      </c>
      <c r="I19" s="51" t="s">
        <v>101</v>
      </c>
      <c r="J19" s="51" t="s">
        <v>44</v>
      </c>
      <c r="K19" s="51" t="s">
        <v>44</v>
      </c>
      <c r="L19" s="51" t="s">
        <v>411</v>
      </c>
      <c r="M19" s="51">
        <v>2</v>
      </c>
      <c r="N19" s="51">
        <v>3</v>
      </c>
      <c r="O19" s="51">
        <f t="shared" ref="O19:O29" si="5">M19*N19</f>
        <v>6</v>
      </c>
      <c r="P19" s="52" t="str">
        <f t="shared" ref="P19:P29" si="6">IF(AND(O19&gt;=2,O19&lt;=4),"BAJO",IF(AND(O19&gt;=6,O19&lt;=8),"MEDIO",IF(AND(O19&gt;=10,O19&lt;=20),"ALTO",IF(AND(O19&gt;=24,O19&lt;=40),"MUY ALTO"))))</f>
        <v>MEDIO</v>
      </c>
      <c r="Q19" s="51">
        <v>10</v>
      </c>
      <c r="R19" s="52">
        <f t="shared" ref="R19:R29" si="7">O19*Q19</f>
        <v>60</v>
      </c>
      <c r="S19" s="54" t="str">
        <f>IF(R19&lt;=20,"IV",IF(R19&lt;=120,"III",IF(R19&lt;=500,"II",IF(R19&lt;=4000,"I",FALSE))))</f>
        <v>III</v>
      </c>
      <c r="T19" s="78" t="s">
        <v>425</v>
      </c>
      <c r="U19" s="51">
        <v>1</v>
      </c>
      <c r="V19" s="51">
        <v>0</v>
      </c>
      <c r="W19" s="51">
        <v>0</v>
      </c>
      <c r="X19" s="51">
        <f>(U19+V19)+W19</f>
        <v>1</v>
      </c>
      <c r="Y19" s="51" t="s">
        <v>102</v>
      </c>
      <c r="Z19" s="51" t="s">
        <v>40</v>
      </c>
      <c r="AA19" s="51"/>
      <c r="AB19" s="51"/>
      <c r="AC19" s="51" t="s">
        <v>46</v>
      </c>
      <c r="AD19" s="20" t="s">
        <v>103</v>
      </c>
      <c r="AE19" s="20"/>
      <c r="AF19" s="99"/>
    </row>
    <row r="20" spans="1:254" ht="14.25" customHeight="1">
      <c r="B20" s="147"/>
      <c r="C20" s="148"/>
      <c r="D20" s="150"/>
      <c r="E20" s="135"/>
      <c r="F20" s="105" t="s">
        <v>40</v>
      </c>
      <c r="G20" s="20" t="s">
        <v>349</v>
      </c>
      <c r="H20" s="20" t="s">
        <v>350</v>
      </c>
      <c r="I20" s="20" t="s">
        <v>352</v>
      </c>
      <c r="J20" s="20" t="s">
        <v>44</v>
      </c>
      <c r="K20" s="20" t="s">
        <v>339</v>
      </c>
      <c r="L20" s="20" t="s">
        <v>353</v>
      </c>
      <c r="M20" s="20">
        <v>2</v>
      </c>
      <c r="N20" s="20">
        <v>2</v>
      </c>
      <c r="O20" s="20">
        <v>4</v>
      </c>
      <c r="P20" s="75" t="s">
        <v>325</v>
      </c>
      <c r="Q20" s="20">
        <v>25</v>
      </c>
      <c r="R20" s="75">
        <v>200</v>
      </c>
      <c r="S20" s="76" t="s">
        <v>286</v>
      </c>
      <c r="T20" s="83" t="s">
        <v>288</v>
      </c>
      <c r="U20" s="20">
        <v>1</v>
      </c>
      <c r="V20" s="20">
        <v>1</v>
      </c>
      <c r="W20" s="20">
        <v>1</v>
      </c>
      <c r="X20" s="20">
        <v>1</v>
      </c>
      <c r="Y20" s="20" t="s">
        <v>343</v>
      </c>
      <c r="Z20" s="20" t="s">
        <v>40</v>
      </c>
      <c r="AA20" s="20" t="s">
        <v>344</v>
      </c>
      <c r="AB20" s="20" t="s">
        <v>335</v>
      </c>
      <c r="AC20" s="20" t="s">
        <v>356</v>
      </c>
      <c r="AD20" s="20" t="s">
        <v>355</v>
      </c>
      <c r="AE20" s="14" t="s">
        <v>357</v>
      </c>
      <c r="AF20" s="100"/>
    </row>
    <row r="21" spans="1:254" ht="14.25" customHeight="1">
      <c r="B21" s="129"/>
      <c r="C21" s="135"/>
      <c r="D21" s="151"/>
      <c r="E21" s="135"/>
      <c r="F21" s="106" t="s">
        <v>40</v>
      </c>
      <c r="G21" s="14" t="s">
        <v>128</v>
      </c>
      <c r="H21" s="14" t="s">
        <v>439</v>
      </c>
      <c r="I21" s="14" t="s">
        <v>101</v>
      </c>
      <c r="J21" s="14" t="s">
        <v>44</v>
      </c>
      <c r="K21" s="14" t="s">
        <v>44</v>
      </c>
      <c r="L21" s="14" t="s">
        <v>44</v>
      </c>
      <c r="M21" s="14">
        <v>2</v>
      </c>
      <c r="N21" s="14">
        <v>3</v>
      </c>
      <c r="O21" s="14">
        <f>M21*N21</f>
        <v>6</v>
      </c>
      <c r="P21" s="15" t="str">
        <f>IF(AND(O21&gt;=2,O21&lt;=4),"BAJO",IF(AND(O21&gt;=6,O21&lt;=8),"MEDIO",IF(AND(O21&gt;=10,O21&lt;=20),"ALTO",IF(AND(O21&gt;=24,O21&lt;=40),"MUY ALTO"))))</f>
        <v>MEDIO</v>
      </c>
      <c r="Q21" s="14">
        <v>10</v>
      </c>
      <c r="R21" s="15">
        <f>O21*Q21</f>
        <v>60</v>
      </c>
      <c r="S21" s="55" t="str">
        <f>IF(R21&lt;=20,"IV",IF(R21&lt;=120,"III",IF(R21&lt;=500,"II",IF(R21&lt;=4000,"I",FALSE))))</f>
        <v>III</v>
      </c>
      <c r="T21" s="79" t="s">
        <v>425</v>
      </c>
      <c r="U21" s="14">
        <v>1</v>
      </c>
      <c r="V21" s="14">
        <v>0</v>
      </c>
      <c r="W21" s="14">
        <v>0</v>
      </c>
      <c r="X21" s="14">
        <f>(U21+V21)+W21</f>
        <v>1</v>
      </c>
      <c r="Y21" s="14" t="s">
        <v>102</v>
      </c>
      <c r="Z21" s="14" t="s">
        <v>40</v>
      </c>
      <c r="AA21" s="14"/>
      <c r="AB21" s="14"/>
      <c r="AC21" s="14" t="s">
        <v>46</v>
      </c>
      <c r="AD21" s="14" t="s">
        <v>103</v>
      </c>
      <c r="AE21" s="14"/>
      <c r="AF21" s="100"/>
    </row>
    <row r="22" spans="1:254" ht="14.25" customHeight="1">
      <c r="B22" s="129"/>
      <c r="C22" s="135"/>
      <c r="D22" s="151"/>
      <c r="E22" s="135"/>
      <c r="F22" s="106" t="s">
        <v>40</v>
      </c>
      <c r="G22" s="14" t="s">
        <v>129</v>
      </c>
      <c r="H22" s="14" t="s">
        <v>73</v>
      </c>
      <c r="I22" s="14" t="s">
        <v>130</v>
      </c>
      <c r="J22" s="14" t="s">
        <v>44</v>
      </c>
      <c r="K22" s="14" t="s">
        <v>44</v>
      </c>
      <c r="L22" s="14" t="s">
        <v>44</v>
      </c>
      <c r="M22" s="14">
        <v>2</v>
      </c>
      <c r="N22" s="14">
        <v>3</v>
      </c>
      <c r="O22" s="14">
        <f>M22*N22</f>
        <v>6</v>
      </c>
      <c r="P22" s="15" t="str">
        <f>IF(AND(O22&gt;=2,O22&lt;=4),"BAJO",IF(AND(O22&gt;=6,O22&lt;=8),"MEDIO",IF(AND(O22&gt;=10,O22&lt;=20),"ALTO",IF(AND(O22&gt;=24,O22&lt;=40),"MUY ALTO"))))</f>
        <v>MEDIO</v>
      </c>
      <c r="Q22" s="14">
        <v>10</v>
      </c>
      <c r="R22" s="15">
        <f>O22*Q22</f>
        <v>60</v>
      </c>
      <c r="S22" s="55" t="str">
        <f>IF(R22&lt;=20,"IV",IF(R22&lt;=120,"III",IF(R22&lt;=500,"II",IF(R22&lt;=4000,"I",FALSE))))</f>
        <v>III</v>
      </c>
      <c r="T22" s="79" t="s">
        <v>425</v>
      </c>
      <c r="U22" s="14">
        <v>1</v>
      </c>
      <c r="V22" s="14">
        <v>0</v>
      </c>
      <c r="W22" s="14">
        <v>0</v>
      </c>
      <c r="X22" s="14">
        <v>1</v>
      </c>
      <c r="Y22" s="14" t="s">
        <v>131</v>
      </c>
      <c r="Z22" s="14" t="s">
        <v>40</v>
      </c>
      <c r="AA22" s="14"/>
      <c r="AB22" s="14"/>
      <c r="AC22" s="14"/>
      <c r="AD22" s="14" t="s">
        <v>132</v>
      </c>
      <c r="AE22" s="14"/>
      <c r="AF22" s="100"/>
    </row>
    <row r="23" spans="1:254" ht="14.25" customHeight="1">
      <c r="B23" s="129"/>
      <c r="C23" s="135"/>
      <c r="D23" s="151"/>
      <c r="E23" s="135"/>
      <c r="F23" s="106" t="s">
        <v>40</v>
      </c>
      <c r="G23" s="14" t="s">
        <v>59</v>
      </c>
      <c r="H23" s="14" t="s">
        <v>60</v>
      </c>
      <c r="I23" s="14" t="s">
        <v>61</v>
      </c>
      <c r="J23" s="14" t="s">
        <v>44</v>
      </c>
      <c r="K23" s="14" t="s">
        <v>44</v>
      </c>
      <c r="L23" s="14" t="s">
        <v>44</v>
      </c>
      <c r="M23" s="14">
        <v>2</v>
      </c>
      <c r="N23" s="14">
        <v>2</v>
      </c>
      <c r="O23" s="14">
        <f t="shared" si="5"/>
        <v>4</v>
      </c>
      <c r="P23" s="15" t="str">
        <f t="shared" si="6"/>
        <v>BAJO</v>
      </c>
      <c r="Q23" s="14">
        <v>10</v>
      </c>
      <c r="R23" s="15">
        <f t="shared" si="7"/>
        <v>40</v>
      </c>
      <c r="S23" s="55" t="str">
        <f t="shared" ref="S23:S29" si="8">IF(R23&lt;=20,"IV",IF(R23&lt;=120,"III",IF(R23&lt;=500,"II",IF(R23&lt;=4000,"I",FALSE))))</f>
        <v>III</v>
      </c>
      <c r="T23" s="79" t="s">
        <v>425</v>
      </c>
      <c r="U23" s="14">
        <v>1</v>
      </c>
      <c r="V23" s="14">
        <v>0</v>
      </c>
      <c r="W23" s="14">
        <v>0</v>
      </c>
      <c r="X23" s="14">
        <f>(U23+V23+W23)</f>
        <v>1</v>
      </c>
      <c r="Y23" s="14" t="s">
        <v>62</v>
      </c>
      <c r="Z23" s="14" t="s">
        <v>40</v>
      </c>
      <c r="AA23" s="14"/>
      <c r="AB23" s="14"/>
      <c r="AC23" s="14" t="s">
        <v>63</v>
      </c>
      <c r="AD23" s="14" t="s">
        <v>64</v>
      </c>
      <c r="AE23" s="14"/>
      <c r="AF23" s="100"/>
    </row>
    <row r="24" spans="1:254" ht="14.25" customHeight="1">
      <c r="A24" s="85"/>
      <c r="B24" s="129"/>
      <c r="C24" s="135"/>
      <c r="D24" s="151"/>
      <c r="E24" s="135"/>
      <c r="F24" s="106" t="s">
        <v>40</v>
      </c>
      <c r="G24" s="14" t="s">
        <v>72</v>
      </c>
      <c r="H24" s="14" t="s">
        <v>73</v>
      </c>
      <c r="I24" s="14" t="s">
        <v>74</v>
      </c>
      <c r="J24" s="14" t="s">
        <v>75</v>
      </c>
      <c r="K24" s="14" t="s">
        <v>44</v>
      </c>
      <c r="L24" s="14" t="s">
        <v>44</v>
      </c>
      <c r="M24" s="14">
        <v>2</v>
      </c>
      <c r="N24" s="14">
        <v>2</v>
      </c>
      <c r="O24" s="14">
        <f t="shared" si="5"/>
        <v>4</v>
      </c>
      <c r="P24" s="15" t="str">
        <f t="shared" si="6"/>
        <v>BAJO</v>
      </c>
      <c r="Q24" s="14">
        <v>10</v>
      </c>
      <c r="R24" s="15">
        <f t="shared" si="7"/>
        <v>40</v>
      </c>
      <c r="S24" s="55" t="str">
        <f t="shared" si="8"/>
        <v>III</v>
      </c>
      <c r="T24" s="79" t="s">
        <v>425</v>
      </c>
      <c r="U24" s="14">
        <v>1</v>
      </c>
      <c r="V24" s="14">
        <v>0</v>
      </c>
      <c r="W24" s="14">
        <v>0</v>
      </c>
      <c r="X24" s="14">
        <f>(U24+V24+W24)</f>
        <v>1</v>
      </c>
      <c r="Y24" s="14" t="s">
        <v>76</v>
      </c>
      <c r="Z24" s="14" t="s">
        <v>40</v>
      </c>
      <c r="AA24" s="14"/>
      <c r="AB24" s="14"/>
      <c r="AC24" s="14"/>
      <c r="AD24" s="14" t="s">
        <v>77</v>
      </c>
      <c r="AE24" s="14"/>
      <c r="AF24" s="100"/>
    </row>
    <row r="25" spans="1:254" ht="14.25" customHeight="1">
      <c r="A25" s="85"/>
      <c r="B25" s="129"/>
      <c r="C25" s="135"/>
      <c r="D25" s="151"/>
      <c r="E25" s="135"/>
      <c r="F25" s="106" t="s">
        <v>40</v>
      </c>
      <c r="G25" s="14" t="s">
        <v>104</v>
      </c>
      <c r="H25" s="14" t="s">
        <v>49</v>
      </c>
      <c r="I25" s="14" t="s">
        <v>105</v>
      </c>
      <c r="J25" s="14" t="s">
        <v>44</v>
      </c>
      <c r="K25" s="14" t="s">
        <v>44</v>
      </c>
      <c r="L25" s="14" t="s">
        <v>44</v>
      </c>
      <c r="M25" s="14">
        <v>2</v>
      </c>
      <c r="N25" s="14">
        <v>6</v>
      </c>
      <c r="O25" s="14">
        <f t="shared" si="5"/>
        <v>12</v>
      </c>
      <c r="P25" s="15" t="str">
        <f t="shared" si="6"/>
        <v>ALTO</v>
      </c>
      <c r="Q25" s="14">
        <v>25</v>
      </c>
      <c r="R25" s="15">
        <f t="shared" si="7"/>
        <v>300</v>
      </c>
      <c r="S25" s="55" t="str">
        <f t="shared" si="8"/>
        <v>II</v>
      </c>
      <c r="T25" s="79" t="str">
        <f>IF(S25="IV","Aceptable",IF(S25="III","Aceptable",IF(S25="II","No Aceptable o Aceptable con control especifico", IF(S25="I","No Aceptable", ALSO))))</f>
        <v>No Aceptable o Aceptable con control especifico</v>
      </c>
      <c r="U25" s="14">
        <v>1</v>
      </c>
      <c r="V25" s="14">
        <v>0</v>
      </c>
      <c r="W25" s="14">
        <v>0</v>
      </c>
      <c r="X25" s="14">
        <f>(U25+V25)+W25</f>
        <v>1</v>
      </c>
      <c r="Y25" s="14" t="s">
        <v>106</v>
      </c>
      <c r="Z25" s="14" t="s">
        <v>40</v>
      </c>
      <c r="AA25" s="14"/>
      <c r="AB25" s="14"/>
      <c r="AC25" s="14"/>
      <c r="AD25" s="14" t="s">
        <v>107</v>
      </c>
      <c r="AE25" s="14"/>
      <c r="AF25" s="100"/>
    </row>
    <row r="26" spans="1:254" ht="14.25" customHeight="1">
      <c r="A26" s="85"/>
      <c r="B26" s="129"/>
      <c r="C26" s="135"/>
      <c r="D26" s="151"/>
      <c r="E26" s="135"/>
      <c r="F26" s="106" t="s">
        <v>53</v>
      </c>
      <c r="G26" s="14" t="s">
        <v>108</v>
      </c>
      <c r="H26" s="14" t="s">
        <v>420</v>
      </c>
      <c r="I26" s="14" t="s">
        <v>109</v>
      </c>
      <c r="J26" s="14" t="s">
        <v>44</v>
      </c>
      <c r="K26" s="14" t="s">
        <v>44</v>
      </c>
      <c r="L26" s="14" t="s">
        <v>44</v>
      </c>
      <c r="M26" s="14">
        <v>2</v>
      </c>
      <c r="N26" s="14">
        <v>3</v>
      </c>
      <c r="O26" s="14">
        <f t="shared" si="5"/>
        <v>6</v>
      </c>
      <c r="P26" s="15" t="str">
        <f t="shared" si="6"/>
        <v>MEDIO</v>
      </c>
      <c r="Q26" s="14">
        <v>25</v>
      </c>
      <c r="R26" s="15">
        <f t="shared" si="7"/>
        <v>150</v>
      </c>
      <c r="S26" s="55" t="str">
        <f t="shared" si="8"/>
        <v>II</v>
      </c>
      <c r="T26" s="79" t="str">
        <f>IF(S26="IV","Aceptable",IF(S26="III","Aceptable",IF(S26="II","No Aceptable o Aceptable con control especifico", IF(S26="I","No Aceptable", ALSO))))</f>
        <v>No Aceptable o Aceptable con control especifico</v>
      </c>
      <c r="U26" s="14">
        <v>1</v>
      </c>
      <c r="V26" s="14">
        <v>0</v>
      </c>
      <c r="W26" s="14">
        <v>0</v>
      </c>
      <c r="X26" s="14">
        <v>1</v>
      </c>
      <c r="Y26" s="14" t="s">
        <v>110</v>
      </c>
      <c r="Z26" s="14" t="s">
        <v>40</v>
      </c>
      <c r="AA26" s="14"/>
      <c r="AB26" s="14"/>
      <c r="AC26" s="14" t="s">
        <v>111</v>
      </c>
      <c r="AD26" s="14" t="s">
        <v>112</v>
      </c>
      <c r="AE26" s="14"/>
      <c r="AF26" s="100"/>
    </row>
    <row r="27" spans="1:254" s="11" customFormat="1" ht="14.25" customHeight="1">
      <c r="A27" s="85"/>
      <c r="B27" s="129"/>
      <c r="C27" s="135"/>
      <c r="D27" s="151"/>
      <c r="E27" s="135"/>
      <c r="F27" s="106" t="s">
        <v>40</v>
      </c>
      <c r="G27" s="14" t="s">
        <v>65</v>
      </c>
      <c r="H27" s="14" t="s">
        <v>66</v>
      </c>
      <c r="I27" s="14" t="s">
        <v>67</v>
      </c>
      <c r="J27" s="14" t="s">
        <v>44</v>
      </c>
      <c r="K27" s="14" t="s">
        <v>44</v>
      </c>
      <c r="L27" s="14" t="s">
        <v>44</v>
      </c>
      <c r="M27" s="14">
        <v>2</v>
      </c>
      <c r="N27" s="14">
        <v>2</v>
      </c>
      <c r="O27" s="14">
        <f t="shared" si="5"/>
        <v>4</v>
      </c>
      <c r="P27" s="15" t="str">
        <f t="shared" si="6"/>
        <v>BAJO</v>
      </c>
      <c r="Q27" s="14">
        <v>10</v>
      </c>
      <c r="R27" s="15">
        <f t="shared" si="7"/>
        <v>40</v>
      </c>
      <c r="S27" s="55" t="str">
        <f t="shared" si="8"/>
        <v>III</v>
      </c>
      <c r="T27" s="79" t="s">
        <v>425</v>
      </c>
      <c r="U27" s="14">
        <v>1</v>
      </c>
      <c r="V27" s="14">
        <v>0</v>
      </c>
      <c r="W27" s="14">
        <v>0</v>
      </c>
      <c r="X27" s="14">
        <f>(U27+V27)+W27</f>
        <v>1</v>
      </c>
      <c r="Y27" s="14" t="s">
        <v>113</v>
      </c>
      <c r="Z27" s="14" t="s">
        <v>40</v>
      </c>
      <c r="AA27" s="14"/>
      <c r="AB27" s="14"/>
      <c r="AC27" s="14" t="s">
        <v>70</v>
      </c>
      <c r="AD27" s="14" t="s">
        <v>71</v>
      </c>
      <c r="AE27" s="14"/>
      <c r="AF27" s="10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c r="BS27" s="10"/>
      <c r="BT27" s="10"/>
      <c r="BU27" s="10"/>
      <c r="BV27" s="10"/>
      <c r="BW27" s="10"/>
      <c r="BX27" s="10"/>
      <c r="BY27" s="10"/>
      <c r="BZ27" s="10"/>
      <c r="CA27" s="10"/>
      <c r="CB27" s="10"/>
      <c r="CC27" s="10"/>
      <c r="CD27" s="10"/>
      <c r="CE27" s="10"/>
      <c r="CF27" s="10"/>
      <c r="CG27" s="10"/>
      <c r="CH27" s="10"/>
      <c r="CI27" s="10"/>
      <c r="CJ27" s="10"/>
      <c r="CK27" s="10"/>
      <c r="CL27" s="10"/>
      <c r="CM27" s="10"/>
      <c r="CN27" s="10"/>
      <c r="CO27" s="10"/>
      <c r="CP27" s="10"/>
      <c r="CQ27" s="10"/>
      <c r="CR27" s="10"/>
      <c r="CS27" s="10"/>
      <c r="CT27" s="10"/>
      <c r="CU27" s="10"/>
      <c r="CV27" s="10"/>
      <c r="CW27" s="10"/>
      <c r="CX27" s="10"/>
      <c r="CY27" s="10"/>
      <c r="CZ27" s="10"/>
      <c r="DA27" s="10"/>
      <c r="DB27" s="10"/>
      <c r="DC27" s="10"/>
      <c r="DD27" s="10"/>
      <c r="DE27" s="10"/>
      <c r="DF27" s="10"/>
      <c r="DG27" s="10"/>
      <c r="DH27" s="10"/>
      <c r="DI27" s="10"/>
      <c r="DJ27" s="10"/>
      <c r="DK27" s="10"/>
      <c r="DL27" s="10"/>
      <c r="DM27" s="10"/>
      <c r="DN27" s="10"/>
      <c r="DO27" s="10"/>
      <c r="DP27" s="10"/>
      <c r="DQ27" s="10"/>
      <c r="DR27" s="10"/>
      <c r="DS27" s="10"/>
      <c r="DT27" s="10"/>
      <c r="DU27" s="10"/>
      <c r="DV27" s="10"/>
      <c r="DW27" s="10"/>
      <c r="DX27" s="10"/>
      <c r="DY27" s="10"/>
      <c r="DZ27" s="10"/>
      <c r="EA27" s="10"/>
      <c r="EB27" s="10"/>
      <c r="EC27" s="10"/>
      <c r="ED27" s="10"/>
      <c r="EE27" s="10"/>
      <c r="EF27" s="10"/>
      <c r="EG27" s="10"/>
      <c r="EH27" s="10"/>
      <c r="EI27" s="10"/>
      <c r="EJ27" s="10"/>
      <c r="EK27" s="10"/>
      <c r="EL27" s="10"/>
      <c r="EM27" s="10"/>
      <c r="EN27" s="10"/>
      <c r="EO27" s="10"/>
      <c r="EP27" s="10"/>
      <c r="EQ27" s="10"/>
      <c r="ER27" s="10"/>
      <c r="ES27" s="10"/>
      <c r="ET27" s="10"/>
      <c r="EU27" s="10"/>
      <c r="EV27" s="10"/>
      <c r="EW27" s="10"/>
      <c r="EX27" s="10"/>
      <c r="EY27" s="10"/>
      <c r="EZ27" s="10"/>
      <c r="FA27" s="10"/>
      <c r="FB27" s="10"/>
      <c r="FC27" s="10"/>
      <c r="FD27" s="10"/>
      <c r="FE27" s="10"/>
      <c r="FF27" s="10"/>
      <c r="FG27" s="10"/>
      <c r="FH27" s="10"/>
      <c r="FI27" s="10"/>
      <c r="FJ27" s="10"/>
      <c r="FK27" s="10"/>
      <c r="FL27" s="10"/>
      <c r="FM27" s="10"/>
      <c r="FN27" s="10"/>
      <c r="FO27" s="10"/>
      <c r="FP27" s="10"/>
      <c r="FQ27" s="10"/>
      <c r="FR27" s="10"/>
      <c r="FS27" s="10"/>
      <c r="FT27" s="10"/>
      <c r="FU27" s="10"/>
      <c r="FV27" s="10"/>
      <c r="FW27" s="10"/>
      <c r="FX27" s="10"/>
      <c r="FY27" s="10"/>
      <c r="FZ27" s="10"/>
      <c r="GA27" s="10"/>
      <c r="GB27" s="10"/>
      <c r="GC27" s="10"/>
      <c r="GD27" s="10"/>
      <c r="GE27" s="10"/>
      <c r="GF27" s="10"/>
      <c r="GG27" s="10"/>
      <c r="GH27" s="10"/>
      <c r="GI27" s="10"/>
      <c r="GJ27" s="10"/>
      <c r="GK27" s="10"/>
      <c r="GL27" s="10"/>
      <c r="GM27" s="10"/>
      <c r="GN27" s="10"/>
      <c r="GO27" s="10"/>
      <c r="GP27" s="10"/>
      <c r="GQ27" s="10"/>
      <c r="GR27" s="10"/>
      <c r="GS27" s="10"/>
      <c r="GT27" s="10"/>
      <c r="GU27" s="10"/>
      <c r="GV27" s="10"/>
      <c r="GW27" s="10"/>
      <c r="GX27" s="10"/>
      <c r="GY27" s="10"/>
      <c r="GZ27" s="10"/>
      <c r="HA27" s="10"/>
      <c r="HB27" s="10"/>
      <c r="HC27" s="10"/>
      <c r="HD27" s="10"/>
      <c r="HE27" s="10"/>
      <c r="HF27" s="10"/>
      <c r="HG27" s="10"/>
      <c r="HH27" s="10"/>
      <c r="HI27" s="10"/>
      <c r="HJ27" s="10"/>
      <c r="HK27" s="10"/>
      <c r="HL27" s="10"/>
      <c r="HM27" s="10"/>
      <c r="HN27" s="10"/>
      <c r="HO27" s="10"/>
      <c r="HP27" s="10"/>
      <c r="HQ27" s="10"/>
      <c r="HR27" s="10"/>
      <c r="HS27" s="10"/>
      <c r="HT27" s="10"/>
      <c r="HU27" s="10"/>
      <c r="HV27" s="10"/>
      <c r="HW27" s="10"/>
      <c r="HX27" s="10"/>
      <c r="HY27" s="10"/>
      <c r="HZ27" s="10"/>
      <c r="IA27" s="10"/>
      <c r="IB27" s="10"/>
      <c r="IC27" s="10"/>
      <c r="ID27" s="10"/>
      <c r="IE27" s="10"/>
      <c r="IF27" s="10"/>
      <c r="IG27" s="10"/>
      <c r="IH27" s="10"/>
      <c r="II27" s="10"/>
      <c r="IJ27" s="10"/>
      <c r="IK27" s="10"/>
      <c r="IL27" s="10"/>
      <c r="IM27" s="10"/>
      <c r="IN27" s="10"/>
      <c r="IO27" s="10"/>
      <c r="IP27" s="10"/>
      <c r="IQ27" s="10"/>
      <c r="IR27" s="10"/>
      <c r="IS27" s="10"/>
      <c r="IT27" s="10"/>
    </row>
    <row r="28" spans="1:254" ht="14.25" customHeight="1">
      <c r="B28" s="129"/>
      <c r="C28" s="135"/>
      <c r="D28" s="151"/>
      <c r="E28" s="135"/>
      <c r="F28" s="106" t="s">
        <v>40</v>
      </c>
      <c r="G28" s="14" t="s">
        <v>114</v>
      </c>
      <c r="H28" s="14" t="s">
        <v>421</v>
      </c>
      <c r="I28" s="14" t="s">
        <v>80</v>
      </c>
      <c r="J28" s="14" t="s">
        <v>115</v>
      </c>
      <c r="K28" s="14" t="s">
        <v>82</v>
      </c>
      <c r="L28" s="14" t="s">
        <v>44</v>
      </c>
      <c r="M28" s="14">
        <v>2</v>
      </c>
      <c r="N28" s="14">
        <v>2</v>
      </c>
      <c r="O28" s="14">
        <f t="shared" si="5"/>
        <v>4</v>
      </c>
      <c r="P28" s="15" t="str">
        <f t="shared" si="6"/>
        <v>BAJO</v>
      </c>
      <c r="Q28" s="14">
        <v>10</v>
      </c>
      <c r="R28" s="15">
        <f t="shared" si="7"/>
        <v>40</v>
      </c>
      <c r="S28" s="55" t="str">
        <f t="shared" si="8"/>
        <v>III</v>
      </c>
      <c r="T28" s="79" t="s">
        <v>425</v>
      </c>
      <c r="U28" s="14">
        <v>1</v>
      </c>
      <c r="V28" s="14">
        <v>0</v>
      </c>
      <c r="W28" s="14">
        <v>0</v>
      </c>
      <c r="X28" s="14">
        <v>1</v>
      </c>
      <c r="Y28" s="14" t="s">
        <v>116</v>
      </c>
      <c r="Z28" s="14" t="s">
        <v>40</v>
      </c>
      <c r="AA28" s="14"/>
      <c r="AB28" s="14"/>
      <c r="AC28" s="14" t="s">
        <v>117</v>
      </c>
      <c r="AD28" s="14" t="s">
        <v>84</v>
      </c>
      <c r="AE28" s="14"/>
      <c r="AF28" s="100"/>
    </row>
    <row r="29" spans="1:254" ht="14.25" customHeight="1" thickBot="1">
      <c r="B29" s="131"/>
      <c r="C29" s="137"/>
      <c r="D29" s="152"/>
      <c r="E29" s="137"/>
      <c r="F29" s="107" t="s">
        <v>40</v>
      </c>
      <c r="G29" s="17" t="s">
        <v>133</v>
      </c>
      <c r="H29" s="17" t="s">
        <v>91</v>
      </c>
      <c r="I29" s="17" t="s">
        <v>86</v>
      </c>
      <c r="J29" s="17" t="s">
        <v>87</v>
      </c>
      <c r="K29" s="17" t="s">
        <v>44</v>
      </c>
      <c r="L29" s="17" t="s">
        <v>44</v>
      </c>
      <c r="M29" s="17">
        <v>2</v>
      </c>
      <c r="N29" s="17">
        <v>2</v>
      </c>
      <c r="O29" s="17">
        <f t="shared" si="5"/>
        <v>4</v>
      </c>
      <c r="P29" s="18" t="str">
        <f t="shared" si="6"/>
        <v>BAJO</v>
      </c>
      <c r="Q29" s="17">
        <v>25</v>
      </c>
      <c r="R29" s="18">
        <f t="shared" si="7"/>
        <v>100</v>
      </c>
      <c r="S29" s="56" t="str">
        <f t="shared" si="8"/>
        <v>III</v>
      </c>
      <c r="T29" s="81" t="s">
        <v>425</v>
      </c>
      <c r="U29" s="17">
        <v>1</v>
      </c>
      <c r="V29" s="17">
        <v>0</v>
      </c>
      <c r="W29" s="17">
        <v>0</v>
      </c>
      <c r="X29" s="17">
        <v>1</v>
      </c>
      <c r="Y29" s="17" t="s">
        <v>88</v>
      </c>
      <c r="Z29" s="17" t="s">
        <v>40</v>
      </c>
      <c r="AA29" s="17"/>
      <c r="AB29" s="17"/>
      <c r="AC29" s="17"/>
      <c r="AD29" s="17" t="s">
        <v>92</v>
      </c>
      <c r="AE29" s="17"/>
      <c r="AF29" s="102"/>
    </row>
    <row r="30" spans="1:254" ht="14.25" customHeight="1" thickBot="1">
      <c r="E30" s="109"/>
      <c r="T30" s="77"/>
      <c r="AD30" s="113"/>
      <c r="AE30" s="113"/>
      <c r="AF30" s="112"/>
    </row>
    <row r="31" spans="1:254" ht="14.25" customHeight="1">
      <c r="B31" s="128" t="s">
        <v>377</v>
      </c>
      <c r="C31" s="134" t="s">
        <v>359</v>
      </c>
      <c r="D31" s="149" t="s">
        <v>394</v>
      </c>
      <c r="E31" s="148" t="s">
        <v>134</v>
      </c>
      <c r="F31" s="104" t="s">
        <v>40</v>
      </c>
      <c r="G31" s="51" t="s">
        <v>100</v>
      </c>
      <c r="H31" s="51" t="s">
        <v>439</v>
      </c>
      <c r="I31" s="51" t="s">
        <v>101</v>
      </c>
      <c r="J31" s="51" t="s">
        <v>44</v>
      </c>
      <c r="K31" s="51" t="s">
        <v>44</v>
      </c>
      <c r="L31" s="51" t="s">
        <v>408</v>
      </c>
      <c r="M31" s="51">
        <v>6</v>
      </c>
      <c r="N31" s="51">
        <v>3</v>
      </c>
      <c r="O31" s="51">
        <f t="shared" ref="O31:O39" si="9">M31*N31</f>
        <v>18</v>
      </c>
      <c r="P31" s="52" t="str">
        <f t="shared" ref="P31:P39" si="10">IF(AND(O31&gt;=2,O31&lt;=4),"BAJO",IF(AND(O31&gt;=6,O31&lt;=8),"MEDIO",IF(AND(O31&gt;=10,O31&lt;=20),"ALTO",IF(AND(O31&gt;=24,O31&lt;=40),"MUY ALTO"))))</f>
        <v>ALTO</v>
      </c>
      <c r="Q31" s="51">
        <v>25</v>
      </c>
      <c r="R31" s="52">
        <f t="shared" ref="R31:R39" si="11">O31*Q31</f>
        <v>450</v>
      </c>
      <c r="S31" s="54" t="str">
        <f>IF(R31&lt;=20,"IV",IF(R31&lt;=120,"III",IF(R31&lt;=500,"II",IF(R31&lt;=4000,"I",FALSE))))</f>
        <v>II</v>
      </c>
      <c r="T31" s="78" t="str">
        <f>IF(S31="IV","Aceptable",IF(S31="III","Aceptable",IF(S31="II","No Aceptable o Aceptable con control especifico", IF(S31="I","No Aceptable", ALSO))))</f>
        <v>No Aceptable o Aceptable con control especifico</v>
      </c>
      <c r="U31" s="51">
        <v>13</v>
      </c>
      <c r="V31" s="51">
        <v>0</v>
      </c>
      <c r="W31" s="51">
        <v>0</v>
      </c>
      <c r="X31" s="51">
        <f>(U31+V31)+W31</f>
        <v>13</v>
      </c>
      <c r="Y31" s="51" t="s">
        <v>102</v>
      </c>
      <c r="Z31" s="51" t="s">
        <v>40</v>
      </c>
      <c r="AA31" s="51"/>
      <c r="AB31" s="51"/>
      <c r="AC31" s="51" t="s">
        <v>46</v>
      </c>
      <c r="AD31" s="20" t="s">
        <v>103</v>
      </c>
      <c r="AE31" s="20"/>
      <c r="AF31" s="99"/>
    </row>
    <row r="32" spans="1:254" ht="14.25" customHeight="1">
      <c r="B32" s="147"/>
      <c r="C32" s="148"/>
      <c r="D32" s="150"/>
      <c r="E32" s="135"/>
      <c r="F32" s="106" t="s">
        <v>40</v>
      </c>
      <c r="G32" s="14" t="s">
        <v>59</v>
      </c>
      <c r="H32" s="14" t="s">
        <v>60</v>
      </c>
      <c r="I32" s="14" t="s">
        <v>61</v>
      </c>
      <c r="J32" s="14" t="s">
        <v>44</v>
      </c>
      <c r="K32" s="14" t="s">
        <v>44</v>
      </c>
      <c r="L32" s="14" t="s">
        <v>44</v>
      </c>
      <c r="M32" s="14">
        <v>2</v>
      </c>
      <c r="N32" s="14">
        <v>3</v>
      </c>
      <c r="O32" s="14">
        <f t="shared" si="9"/>
        <v>6</v>
      </c>
      <c r="P32" s="15" t="str">
        <f t="shared" si="10"/>
        <v>MEDIO</v>
      </c>
      <c r="Q32" s="14">
        <v>10</v>
      </c>
      <c r="R32" s="15">
        <f t="shared" si="11"/>
        <v>60</v>
      </c>
      <c r="S32" s="55" t="str">
        <f t="shared" ref="S32:S39" si="12">IF(R32&lt;=20,"IV",IF(R32&lt;=120,"III",IF(R32&lt;=500,"II",IF(R32&lt;=4000,"I",FALSE))))</f>
        <v>III</v>
      </c>
      <c r="T32" s="79" t="str">
        <f>IF(S32="IV","Aceptable",IF(S32="III","Mejorable",IF(S32="II","No Aceptable o Aceptable con control especifico", IF(S32="I","No Aceptable", ALSO))))</f>
        <v>Mejorable</v>
      </c>
      <c r="U32" s="14">
        <v>13</v>
      </c>
      <c r="V32" s="14">
        <v>0</v>
      </c>
      <c r="W32" s="14">
        <v>0</v>
      </c>
      <c r="X32" s="14">
        <v>18</v>
      </c>
      <c r="Y32" s="14" t="s">
        <v>62</v>
      </c>
      <c r="Z32" s="14" t="s">
        <v>40</v>
      </c>
      <c r="AA32" s="14"/>
      <c r="AB32" s="14"/>
      <c r="AC32" s="14" t="s">
        <v>63</v>
      </c>
      <c r="AD32" s="14" t="s">
        <v>64</v>
      </c>
      <c r="AE32" s="14"/>
      <c r="AF32" s="100"/>
    </row>
    <row r="33" spans="1:254" s="11" customFormat="1" ht="14.25" customHeight="1">
      <c r="A33" s="10"/>
      <c r="B33" s="147"/>
      <c r="C33" s="148"/>
      <c r="D33" s="150"/>
      <c r="E33" s="135"/>
      <c r="F33" s="106" t="s">
        <v>40</v>
      </c>
      <c r="G33" s="14" t="s">
        <v>72</v>
      </c>
      <c r="H33" s="14" t="s">
        <v>73</v>
      </c>
      <c r="I33" s="14" t="s">
        <v>74</v>
      </c>
      <c r="J33" s="14" t="s">
        <v>75</v>
      </c>
      <c r="K33" s="14" t="s">
        <v>44</v>
      </c>
      <c r="L33" s="14" t="s">
        <v>44</v>
      </c>
      <c r="M33" s="14">
        <v>2</v>
      </c>
      <c r="N33" s="14">
        <v>2</v>
      </c>
      <c r="O33" s="14">
        <f t="shared" si="9"/>
        <v>4</v>
      </c>
      <c r="P33" s="15" t="str">
        <f t="shared" si="10"/>
        <v>BAJO</v>
      </c>
      <c r="Q33" s="14">
        <v>10</v>
      </c>
      <c r="R33" s="15">
        <f t="shared" si="11"/>
        <v>40</v>
      </c>
      <c r="S33" s="55" t="str">
        <f t="shared" si="12"/>
        <v>III</v>
      </c>
      <c r="T33" s="79" t="str">
        <f>IF(S33="IV","Aceptable",IF(S33="III","Mejorable",IF(S33="II","No Aceptable o Aceptable con control especifico", IF(S33="I","No Aceptable", ALSO))))</f>
        <v>Mejorable</v>
      </c>
      <c r="U33" s="14">
        <v>13</v>
      </c>
      <c r="V33" s="14">
        <v>0</v>
      </c>
      <c r="W33" s="14">
        <v>0</v>
      </c>
      <c r="X33" s="14">
        <f>(U33+V33+W33)</f>
        <v>13</v>
      </c>
      <c r="Y33" s="14" t="s">
        <v>76</v>
      </c>
      <c r="Z33" s="14" t="s">
        <v>40</v>
      </c>
      <c r="AA33" s="14"/>
      <c r="AB33" s="14"/>
      <c r="AC33" s="14"/>
      <c r="AD33" s="14" t="s">
        <v>77</v>
      </c>
      <c r="AE33" s="14"/>
      <c r="AF33" s="10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c r="BS33" s="10"/>
      <c r="BT33" s="10"/>
      <c r="BU33" s="10"/>
      <c r="BV33" s="10"/>
      <c r="BW33" s="10"/>
      <c r="BX33" s="10"/>
      <c r="BY33" s="10"/>
      <c r="BZ33" s="10"/>
      <c r="CA33" s="10"/>
      <c r="CB33" s="10"/>
      <c r="CC33" s="10"/>
      <c r="CD33" s="10"/>
      <c r="CE33" s="10"/>
      <c r="CF33" s="10"/>
      <c r="CG33" s="10"/>
      <c r="CH33" s="10"/>
      <c r="CI33" s="10"/>
      <c r="CJ33" s="10"/>
      <c r="CK33" s="10"/>
      <c r="CL33" s="10"/>
      <c r="CM33" s="10"/>
      <c r="CN33" s="10"/>
      <c r="CO33" s="10"/>
      <c r="CP33" s="10"/>
      <c r="CQ33" s="10"/>
      <c r="CR33" s="10"/>
      <c r="CS33" s="10"/>
      <c r="CT33" s="10"/>
      <c r="CU33" s="10"/>
      <c r="CV33" s="10"/>
      <c r="CW33" s="10"/>
      <c r="CX33" s="10"/>
      <c r="CY33" s="10"/>
      <c r="CZ33" s="10"/>
      <c r="DA33" s="10"/>
      <c r="DB33" s="10"/>
      <c r="DC33" s="10"/>
      <c r="DD33" s="10"/>
      <c r="DE33" s="10"/>
      <c r="DF33" s="10"/>
      <c r="DG33" s="10"/>
      <c r="DH33" s="10"/>
      <c r="DI33" s="10"/>
      <c r="DJ33" s="10"/>
      <c r="DK33" s="10"/>
      <c r="DL33" s="10"/>
      <c r="DM33" s="10"/>
      <c r="DN33" s="10"/>
      <c r="DO33" s="10"/>
      <c r="DP33" s="10"/>
      <c r="DQ33" s="10"/>
      <c r="DR33" s="10"/>
      <c r="DS33" s="10"/>
      <c r="DT33" s="10"/>
      <c r="DU33" s="10"/>
      <c r="DV33" s="10"/>
      <c r="DW33" s="10"/>
      <c r="DX33" s="10"/>
      <c r="DY33" s="10"/>
      <c r="DZ33" s="10"/>
      <c r="EA33" s="10"/>
      <c r="EB33" s="10"/>
      <c r="EC33" s="10"/>
      <c r="ED33" s="10"/>
      <c r="EE33" s="10"/>
      <c r="EF33" s="10"/>
      <c r="EG33" s="10"/>
      <c r="EH33" s="10"/>
      <c r="EI33" s="10"/>
      <c r="EJ33" s="10"/>
      <c r="EK33" s="10"/>
      <c r="EL33" s="10"/>
      <c r="EM33" s="10"/>
      <c r="EN33" s="10"/>
      <c r="EO33" s="10"/>
      <c r="EP33" s="10"/>
      <c r="EQ33" s="10"/>
      <c r="ER33" s="10"/>
      <c r="ES33" s="10"/>
      <c r="ET33" s="10"/>
      <c r="EU33" s="10"/>
      <c r="EV33" s="10"/>
      <c r="EW33" s="10"/>
      <c r="EX33" s="10"/>
      <c r="EY33" s="10"/>
      <c r="EZ33" s="10"/>
      <c r="FA33" s="10"/>
      <c r="FB33" s="10"/>
      <c r="FC33" s="10"/>
      <c r="FD33" s="10"/>
      <c r="FE33" s="10"/>
      <c r="FF33" s="10"/>
      <c r="FG33" s="10"/>
      <c r="FH33" s="10"/>
      <c r="FI33" s="10"/>
      <c r="FJ33" s="10"/>
      <c r="FK33" s="10"/>
      <c r="FL33" s="10"/>
      <c r="FM33" s="10"/>
      <c r="FN33" s="10"/>
      <c r="FO33" s="10"/>
      <c r="FP33" s="10"/>
      <c r="FQ33" s="10"/>
      <c r="FR33" s="10"/>
      <c r="FS33" s="10"/>
      <c r="FT33" s="10"/>
      <c r="FU33" s="10"/>
      <c r="FV33" s="10"/>
      <c r="FW33" s="10"/>
      <c r="FX33" s="10"/>
      <c r="FY33" s="10"/>
      <c r="FZ33" s="10"/>
      <c r="GA33" s="10"/>
      <c r="GB33" s="10"/>
      <c r="GC33" s="10"/>
      <c r="GD33" s="10"/>
      <c r="GE33" s="10"/>
      <c r="GF33" s="10"/>
      <c r="GG33" s="10"/>
      <c r="GH33" s="10"/>
      <c r="GI33" s="10"/>
      <c r="GJ33" s="10"/>
      <c r="GK33" s="10"/>
      <c r="GL33" s="10"/>
      <c r="GM33" s="10"/>
      <c r="GN33" s="10"/>
      <c r="GO33" s="10"/>
      <c r="GP33" s="10"/>
      <c r="GQ33" s="10"/>
      <c r="GR33" s="10"/>
      <c r="GS33" s="10"/>
      <c r="GT33" s="10"/>
      <c r="GU33" s="10"/>
      <c r="GV33" s="10"/>
      <c r="GW33" s="10"/>
      <c r="GX33" s="10"/>
      <c r="GY33" s="10"/>
      <c r="GZ33" s="10"/>
      <c r="HA33" s="10"/>
      <c r="HB33" s="10"/>
      <c r="HC33" s="10"/>
      <c r="HD33" s="10"/>
      <c r="HE33" s="10"/>
      <c r="HF33" s="10"/>
      <c r="HG33" s="10"/>
      <c r="HH33" s="10"/>
      <c r="HI33" s="10"/>
      <c r="HJ33" s="10"/>
      <c r="HK33" s="10"/>
      <c r="HL33" s="10"/>
      <c r="HM33" s="10"/>
      <c r="HN33" s="10"/>
      <c r="HO33" s="10"/>
      <c r="HP33" s="10"/>
      <c r="HQ33" s="10"/>
      <c r="HR33" s="10"/>
      <c r="HS33" s="10"/>
      <c r="HT33" s="10"/>
      <c r="HU33" s="10"/>
      <c r="HV33" s="10"/>
      <c r="HW33" s="10"/>
      <c r="HX33" s="10"/>
      <c r="HY33" s="10"/>
      <c r="HZ33" s="10"/>
      <c r="IA33" s="10"/>
      <c r="IB33" s="10"/>
      <c r="IC33" s="10"/>
      <c r="ID33" s="10"/>
      <c r="IE33" s="10"/>
      <c r="IF33" s="10"/>
      <c r="IG33" s="10"/>
      <c r="IH33" s="10"/>
      <c r="II33" s="10"/>
      <c r="IJ33" s="10"/>
      <c r="IK33" s="10"/>
      <c r="IL33" s="10"/>
      <c r="IM33" s="10"/>
      <c r="IN33" s="10"/>
      <c r="IO33" s="10"/>
      <c r="IP33" s="10"/>
      <c r="IQ33" s="10"/>
      <c r="IR33" s="10"/>
      <c r="IS33" s="10"/>
      <c r="IT33" s="10"/>
    </row>
    <row r="34" spans="1:254" s="11" customFormat="1" ht="14.25" customHeight="1">
      <c r="A34" s="10"/>
      <c r="B34" s="147"/>
      <c r="C34" s="148"/>
      <c r="D34" s="150"/>
      <c r="E34" s="135"/>
      <c r="F34" s="106" t="s">
        <v>40</v>
      </c>
      <c r="G34" s="14" t="s">
        <v>395</v>
      </c>
      <c r="H34" s="14" t="s">
        <v>164</v>
      </c>
      <c r="I34" s="14" t="s">
        <v>400</v>
      </c>
      <c r="J34" s="14" t="s">
        <v>396</v>
      </c>
      <c r="K34" s="14" t="s">
        <v>397</v>
      </c>
      <c r="L34" s="14" t="s">
        <v>398</v>
      </c>
      <c r="M34" s="14">
        <v>2</v>
      </c>
      <c r="N34" s="14">
        <v>2</v>
      </c>
      <c r="O34" s="14">
        <f t="shared" si="9"/>
        <v>4</v>
      </c>
      <c r="P34" s="15" t="str">
        <f t="shared" si="10"/>
        <v>BAJO</v>
      </c>
      <c r="Q34" s="14">
        <v>25</v>
      </c>
      <c r="R34" s="15">
        <f t="shared" si="11"/>
        <v>100</v>
      </c>
      <c r="S34" s="55" t="str">
        <f t="shared" si="12"/>
        <v>III</v>
      </c>
      <c r="T34" s="79" t="s">
        <v>425</v>
      </c>
      <c r="U34" s="14">
        <v>13</v>
      </c>
      <c r="V34" s="14">
        <v>2</v>
      </c>
      <c r="W34" s="14">
        <v>0</v>
      </c>
      <c r="X34" s="14">
        <v>5</v>
      </c>
      <c r="Y34" s="14" t="s">
        <v>399</v>
      </c>
      <c r="Z34" s="14" t="s">
        <v>40</v>
      </c>
      <c r="AA34" s="14"/>
      <c r="AB34" s="14"/>
      <c r="AC34" s="14"/>
      <c r="AD34" s="14" t="s">
        <v>401</v>
      </c>
      <c r="AE34" s="14" t="s">
        <v>402</v>
      </c>
      <c r="AF34" s="92" t="s">
        <v>403</v>
      </c>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c r="BS34" s="10"/>
      <c r="BT34" s="10"/>
      <c r="BU34" s="10"/>
      <c r="BV34" s="10"/>
      <c r="BW34" s="10"/>
      <c r="BX34" s="10"/>
      <c r="BY34" s="10"/>
      <c r="BZ34" s="10"/>
      <c r="CA34" s="10"/>
      <c r="CB34" s="10"/>
      <c r="CC34" s="10"/>
      <c r="CD34" s="10"/>
      <c r="CE34" s="10"/>
      <c r="CF34" s="10"/>
      <c r="CG34" s="10"/>
      <c r="CH34" s="10"/>
      <c r="CI34" s="10"/>
      <c r="CJ34" s="10"/>
      <c r="CK34" s="10"/>
      <c r="CL34" s="10"/>
      <c r="CM34" s="10"/>
      <c r="CN34" s="10"/>
      <c r="CO34" s="10"/>
      <c r="CP34" s="10"/>
      <c r="CQ34" s="10"/>
      <c r="CR34" s="10"/>
      <c r="CS34" s="10"/>
      <c r="CT34" s="10"/>
      <c r="CU34" s="10"/>
      <c r="CV34" s="10"/>
      <c r="CW34" s="10"/>
      <c r="CX34" s="10"/>
      <c r="CY34" s="10"/>
      <c r="CZ34" s="10"/>
      <c r="DA34" s="10"/>
      <c r="DB34" s="10"/>
      <c r="DC34" s="10"/>
      <c r="DD34" s="10"/>
      <c r="DE34" s="10"/>
      <c r="DF34" s="10"/>
      <c r="DG34" s="10"/>
      <c r="DH34" s="10"/>
      <c r="DI34" s="10"/>
      <c r="DJ34" s="10"/>
      <c r="DK34" s="10"/>
      <c r="DL34" s="10"/>
      <c r="DM34" s="10"/>
      <c r="DN34" s="10"/>
      <c r="DO34" s="10"/>
      <c r="DP34" s="10"/>
      <c r="DQ34" s="10"/>
      <c r="DR34" s="10"/>
      <c r="DS34" s="10"/>
      <c r="DT34" s="10"/>
      <c r="DU34" s="10"/>
      <c r="DV34" s="10"/>
      <c r="DW34" s="10"/>
      <c r="DX34" s="10"/>
      <c r="DY34" s="10"/>
      <c r="DZ34" s="10"/>
      <c r="EA34" s="10"/>
      <c r="EB34" s="10"/>
      <c r="EC34" s="10"/>
      <c r="ED34" s="10"/>
      <c r="EE34" s="10"/>
      <c r="EF34" s="10"/>
      <c r="EG34" s="10"/>
      <c r="EH34" s="10"/>
      <c r="EI34" s="10"/>
      <c r="EJ34" s="10"/>
      <c r="EK34" s="10"/>
      <c r="EL34" s="10"/>
      <c r="EM34" s="10"/>
      <c r="EN34" s="10"/>
      <c r="EO34" s="10"/>
      <c r="EP34" s="10"/>
      <c r="EQ34" s="10"/>
      <c r="ER34" s="10"/>
      <c r="ES34" s="10"/>
      <c r="ET34" s="10"/>
      <c r="EU34" s="10"/>
      <c r="EV34" s="10"/>
      <c r="EW34" s="10"/>
      <c r="EX34" s="10"/>
      <c r="EY34" s="10"/>
      <c r="EZ34" s="10"/>
      <c r="FA34" s="10"/>
      <c r="FB34" s="10"/>
      <c r="FC34" s="10"/>
      <c r="FD34" s="10"/>
      <c r="FE34" s="10"/>
      <c r="FF34" s="10"/>
      <c r="FG34" s="10"/>
      <c r="FH34" s="10"/>
      <c r="FI34" s="10"/>
      <c r="FJ34" s="10"/>
      <c r="FK34" s="10"/>
      <c r="FL34" s="10"/>
      <c r="FM34" s="10"/>
      <c r="FN34" s="10"/>
      <c r="FO34" s="10"/>
      <c r="FP34" s="10"/>
      <c r="FQ34" s="10"/>
      <c r="FR34" s="10"/>
      <c r="FS34" s="10"/>
      <c r="FT34" s="10"/>
      <c r="FU34" s="10"/>
      <c r="FV34" s="10"/>
      <c r="FW34" s="10"/>
      <c r="FX34" s="10"/>
      <c r="FY34" s="10"/>
      <c r="FZ34" s="10"/>
      <c r="GA34" s="10"/>
      <c r="GB34" s="10"/>
      <c r="GC34" s="10"/>
      <c r="GD34" s="10"/>
      <c r="GE34" s="10"/>
      <c r="GF34" s="10"/>
      <c r="GG34" s="10"/>
      <c r="GH34" s="10"/>
      <c r="GI34" s="10"/>
      <c r="GJ34" s="10"/>
      <c r="GK34" s="10"/>
      <c r="GL34" s="10"/>
      <c r="GM34" s="10"/>
      <c r="GN34" s="10"/>
      <c r="GO34" s="10"/>
      <c r="GP34" s="10"/>
      <c r="GQ34" s="10"/>
      <c r="GR34" s="10"/>
      <c r="GS34" s="10"/>
      <c r="GT34" s="10"/>
      <c r="GU34" s="10"/>
      <c r="GV34" s="10"/>
      <c r="GW34" s="10"/>
      <c r="GX34" s="10"/>
      <c r="GY34" s="10"/>
      <c r="GZ34" s="10"/>
      <c r="HA34" s="10"/>
      <c r="HB34" s="10"/>
      <c r="HC34" s="10"/>
      <c r="HD34" s="10"/>
      <c r="HE34" s="10"/>
      <c r="HF34" s="10"/>
      <c r="HG34" s="10"/>
      <c r="HH34" s="10"/>
      <c r="HI34" s="10"/>
      <c r="HJ34" s="10"/>
      <c r="HK34" s="10"/>
      <c r="HL34" s="10"/>
      <c r="HM34" s="10"/>
      <c r="HN34" s="10"/>
      <c r="HO34" s="10"/>
      <c r="HP34" s="10"/>
      <c r="HQ34" s="10"/>
      <c r="HR34" s="10"/>
      <c r="HS34" s="10"/>
      <c r="HT34" s="10"/>
      <c r="HU34" s="10"/>
      <c r="HV34" s="10"/>
      <c r="HW34" s="10"/>
      <c r="HX34" s="10"/>
      <c r="HY34" s="10"/>
      <c r="HZ34" s="10"/>
      <c r="IA34" s="10"/>
      <c r="IB34" s="10"/>
      <c r="IC34" s="10"/>
      <c r="ID34" s="10"/>
      <c r="IE34" s="10"/>
      <c r="IF34" s="10"/>
      <c r="IG34" s="10"/>
      <c r="IH34" s="10"/>
      <c r="II34" s="10"/>
      <c r="IJ34" s="10"/>
      <c r="IK34" s="10"/>
      <c r="IL34" s="10"/>
      <c r="IM34" s="10"/>
      <c r="IN34" s="10"/>
      <c r="IO34" s="10"/>
      <c r="IP34" s="10"/>
      <c r="IQ34" s="10"/>
      <c r="IR34" s="10"/>
      <c r="IS34" s="10"/>
      <c r="IT34" s="10"/>
    </row>
    <row r="35" spans="1:254" ht="14.25" customHeight="1">
      <c r="B35" s="129"/>
      <c r="C35" s="135"/>
      <c r="D35" s="151"/>
      <c r="E35" s="135"/>
      <c r="F35" s="106" t="s">
        <v>40</v>
      </c>
      <c r="G35" s="14" t="s">
        <v>135</v>
      </c>
      <c r="H35" s="14" t="s">
        <v>49</v>
      </c>
      <c r="I35" s="14" t="s">
        <v>105</v>
      </c>
      <c r="J35" s="14" t="s">
        <v>44</v>
      </c>
      <c r="K35" s="14" t="s">
        <v>44</v>
      </c>
      <c r="L35" s="14" t="s">
        <v>44</v>
      </c>
      <c r="M35" s="14">
        <v>2</v>
      </c>
      <c r="N35" s="14">
        <v>4</v>
      </c>
      <c r="O35" s="14">
        <f t="shared" si="9"/>
        <v>8</v>
      </c>
      <c r="P35" s="15" t="str">
        <f t="shared" si="10"/>
        <v>MEDIO</v>
      </c>
      <c r="Q35" s="14">
        <v>10</v>
      </c>
      <c r="R35" s="15">
        <f t="shared" si="11"/>
        <v>80</v>
      </c>
      <c r="S35" s="55" t="str">
        <f t="shared" si="12"/>
        <v>III</v>
      </c>
      <c r="T35" s="79" t="str">
        <f>IF(S35="IV","Aceptable",IF(S35="III","Mejorable",IF(S35="II","No Aceptable o Aceptable con control especifico", IF(S35="I","No Aceptable", ALSO))))</f>
        <v>Mejorable</v>
      </c>
      <c r="U35" s="14">
        <v>13</v>
      </c>
      <c r="V35" s="14">
        <v>0</v>
      </c>
      <c r="W35" s="14">
        <v>0</v>
      </c>
      <c r="X35" s="14">
        <f>(U35+V35)+W35</f>
        <v>13</v>
      </c>
      <c r="Y35" s="14" t="s">
        <v>106</v>
      </c>
      <c r="Z35" s="14" t="s">
        <v>40</v>
      </c>
      <c r="AA35" s="14"/>
      <c r="AB35" s="14"/>
      <c r="AC35" s="14"/>
      <c r="AD35" s="14" t="s">
        <v>107</v>
      </c>
      <c r="AE35" s="14"/>
      <c r="AF35" s="100"/>
    </row>
    <row r="36" spans="1:254" ht="14.25" customHeight="1">
      <c r="B36" s="129"/>
      <c r="C36" s="135"/>
      <c r="D36" s="151"/>
      <c r="E36" s="135"/>
      <c r="F36" s="106" t="s">
        <v>53</v>
      </c>
      <c r="G36" s="14" t="s">
        <v>108</v>
      </c>
      <c r="H36" s="14" t="s">
        <v>420</v>
      </c>
      <c r="I36" s="14" t="s">
        <v>109</v>
      </c>
      <c r="J36" s="14" t="s">
        <v>44</v>
      </c>
      <c r="K36" s="14" t="s">
        <v>44</v>
      </c>
      <c r="L36" s="14" t="s">
        <v>44</v>
      </c>
      <c r="M36" s="14">
        <v>2</v>
      </c>
      <c r="N36" s="14">
        <v>3</v>
      </c>
      <c r="O36" s="14">
        <f t="shared" si="9"/>
        <v>6</v>
      </c>
      <c r="P36" s="15" t="str">
        <f t="shared" si="10"/>
        <v>MEDIO</v>
      </c>
      <c r="Q36" s="14">
        <v>10</v>
      </c>
      <c r="R36" s="15">
        <f t="shared" si="11"/>
        <v>60</v>
      </c>
      <c r="S36" s="55" t="str">
        <f t="shared" si="12"/>
        <v>III</v>
      </c>
      <c r="T36" s="79" t="s">
        <v>425</v>
      </c>
      <c r="U36" s="14">
        <v>13</v>
      </c>
      <c r="V36" s="14">
        <v>0</v>
      </c>
      <c r="W36" s="14">
        <v>0</v>
      </c>
      <c r="X36" s="14">
        <f>(U36+V36)+W36</f>
        <v>13</v>
      </c>
      <c r="Y36" s="14" t="s">
        <v>110</v>
      </c>
      <c r="Z36" s="14" t="s">
        <v>40</v>
      </c>
      <c r="AA36" s="14"/>
      <c r="AB36" s="14"/>
      <c r="AC36" s="14" t="s">
        <v>111</v>
      </c>
      <c r="AD36" s="14" t="s">
        <v>112</v>
      </c>
      <c r="AE36" s="14"/>
      <c r="AF36" s="100"/>
    </row>
    <row r="37" spans="1:254" ht="14.25" customHeight="1">
      <c r="B37" s="129"/>
      <c r="C37" s="135"/>
      <c r="D37" s="151"/>
      <c r="E37" s="135"/>
      <c r="F37" s="106" t="s">
        <v>40</v>
      </c>
      <c r="G37" s="14" t="s">
        <v>65</v>
      </c>
      <c r="H37" s="14" t="s">
        <v>66</v>
      </c>
      <c r="I37" s="14" t="s">
        <v>67</v>
      </c>
      <c r="J37" s="14" t="s">
        <v>44</v>
      </c>
      <c r="K37" s="14" t="s">
        <v>44</v>
      </c>
      <c r="L37" s="14" t="s">
        <v>44</v>
      </c>
      <c r="M37" s="14">
        <v>2</v>
      </c>
      <c r="N37" s="14">
        <v>2</v>
      </c>
      <c r="O37" s="14">
        <f t="shared" si="9"/>
        <v>4</v>
      </c>
      <c r="P37" s="15" t="str">
        <f t="shared" si="10"/>
        <v>BAJO</v>
      </c>
      <c r="Q37" s="14">
        <v>10</v>
      </c>
      <c r="R37" s="15">
        <f t="shared" si="11"/>
        <v>40</v>
      </c>
      <c r="S37" s="55" t="str">
        <f t="shared" si="12"/>
        <v>III</v>
      </c>
      <c r="T37" s="79" t="s">
        <v>425</v>
      </c>
      <c r="U37" s="14">
        <v>13</v>
      </c>
      <c r="V37" s="14">
        <v>0</v>
      </c>
      <c r="W37" s="14">
        <v>0</v>
      </c>
      <c r="X37" s="14">
        <f>(U37+V37)+W37</f>
        <v>13</v>
      </c>
      <c r="Y37" s="14" t="s">
        <v>113</v>
      </c>
      <c r="Z37" s="14" t="s">
        <v>40</v>
      </c>
      <c r="AA37" s="14"/>
      <c r="AB37" s="14"/>
      <c r="AC37" s="14" t="s">
        <v>70</v>
      </c>
      <c r="AD37" s="14" t="s">
        <v>71</v>
      </c>
      <c r="AE37" s="14"/>
      <c r="AF37" s="100"/>
    </row>
    <row r="38" spans="1:254" ht="14.25" customHeight="1">
      <c r="B38" s="130"/>
      <c r="C38" s="136"/>
      <c r="D38" s="153"/>
      <c r="E38" s="135"/>
      <c r="F38" s="108" t="s">
        <v>40</v>
      </c>
      <c r="G38" s="49" t="s">
        <v>349</v>
      </c>
      <c r="H38" s="49" t="s">
        <v>350</v>
      </c>
      <c r="I38" s="49" t="s">
        <v>338</v>
      </c>
      <c r="J38" s="49" t="s">
        <v>44</v>
      </c>
      <c r="K38" s="49" t="s">
        <v>339</v>
      </c>
      <c r="L38" s="49" t="s">
        <v>353</v>
      </c>
      <c r="M38" s="49">
        <v>2</v>
      </c>
      <c r="N38" s="49">
        <v>2</v>
      </c>
      <c r="O38" s="49">
        <f t="shared" si="9"/>
        <v>4</v>
      </c>
      <c r="P38" s="72" t="s">
        <v>325</v>
      </c>
      <c r="Q38" s="49">
        <v>25</v>
      </c>
      <c r="R38" s="72">
        <f t="shared" si="11"/>
        <v>100</v>
      </c>
      <c r="S38" s="73" t="str">
        <f t="shared" si="12"/>
        <v>III</v>
      </c>
      <c r="T38" s="80" t="s">
        <v>425</v>
      </c>
      <c r="U38" s="49">
        <v>13</v>
      </c>
      <c r="V38" s="49"/>
      <c r="W38" s="49"/>
      <c r="X38" s="49">
        <v>4</v>
      </c>
      <c r="Y38" s="49" t="s">
        <v>343</v>
      </c>
      <c r="Z38" s="49" t="s">
        <v>40</v>
      </c>
      <c r="AA38" s="49" t="s">
        <v>344</v>
      </c>
      <c r="AB38" s="49" t="s">
        <v>344</v>
      </c>
      <c r="AC38" s="49" t="s">
        <v>356</v>
      </c>
      <c r="AD38" s="49" t="s">
        <v>383</v>
      </c>
      <c r="AE38" s="14" t="s">
        <v>360</v>
      </c>
      <c r="AF38" s="100"/>
    </row>
    <row r="39" spans="1:254" ht="14.25" customHeight="1" thickBot="1">
      <c r="B39" s="131"/>
      <c r="C39" s="137"/>
      <c r="D39" s="152"/>
      <c r="E39" s="137"/>
      <c r="F39" s="107" t="s">
        <v>40</v>
      </c>
      <c r="G39" s="17" t="s">
        <v>426</v>
      </c>
      <c r="H39" s="17" t="s">
        <v>423</v>
      </c>
      <c r="I39" s="17" t="s">
        <v>86</v>
      </c>
      <c r="J39" s="17" t="s">
        <v>87</v>
      </c>
      <c r="K39" s="17" t="s">
        <v>44</v>
      </c>
      <c r="L39" s="17" t="s">
        <v>44</v>
      </c>
      <c r="M39" s="17">
        <v>2</v>
      </c>
      <c r="N39" s="17">
        <v>2</v>
      </c>
      <c r="O39" s="17">
        <f t="shared" si="9"/>
        <v>4</v>
      </c>
      <c r="P39" s="18" t="str">
        <f t="shared" si="10"/>
        <v>BAJO</v>
      </c>
      <c r="Q39" s="17">
        <v>25</v>
      </c>
      <c r="R39" s="18">
        <f t="shared" si="11"/>
        <v>100</v>
      </c>
      <c r="S39" s="56" t="str">
        <f t="shared" si="12"/>
        <v>III</v>
      </c>
      <c r="T39" s="81" t="s">
        <v>425</v>
      </c>
      <c r="U39" s="17">
        <v>13</v>
      </c>
      <c r="V39" s="17">
        <v>0</v>
      </c>
      <c r="W39" s="17">
        <v>0</v>
      </c>
      <c r="X39" s="17">
        <v>18</v>
      </c>
      <c r="Y39" s="17" t="s">
        <v>88</v>
      </c>
      <c r="Z39" s="17" t="s">
        <v>40</v>
      </c>
      <c r="AA39" s="17"/>
      <c r="AB39" s="17"/>
      <c r="AC39" s="17"/>
      <c r="AD39" s="17" t="s">
        <v>92</v>
      </c>
      <c r="AE39" s="17"/>
      <c r="AF39" s="102"/>
    </row>
    <row r="40" spans="1:254" ht="14.25" customHeight="1" thickBot="1">
      <c r="E40" s="109"/>
      <c r="T40" s="77"/>
      <c r="AD40" s="113"/>
      <c r="AE40" s="113"/>
      <c r="AF40" s="112"/>
    </row>
    <row r="41" spans="1:254" ht="14.25" customHeight="1">
      <c r="B41" s="128" t="s">
        <v>378</v>
      </c>
      <c r="C41" s="134" t="s">
        <v>328</v>
      </c>
      <c r="D41" s="149" t="s">
        <v>136</v>
      </c>
      <c r="E41" s="148" t="s">
        <v>137</v>
      </c>
      <c r="F41" s="121" t="s">
        <v>40</v>
      </c>
      <c r="G41" s="122" t="s">
        <v>138</v>
      </c>
      <c r="H41" s="122" t="s">
        <v>432</v>
      </c>
      <c r="I41" s="122" t="s">
        <v>101</v>
      </c>
      <c r="J41" s="122" t="s">
        <v>44</v>
      </c>
      <c r="K41" s="122" t="s">
        <v>44</v>
      </c>
      <c r="L41" s="122" t="s">
        <v>409</v>
      </c>
      <c r="M41" s="122">
        <v>2</v>
      </c>
      <c r="N41" s="122">
        <v>3</v>
      </c>
      <c r="O41" s="122">
        <f t="shared" ref="O41:O48" si="13">M41*N41</f>
        <v>6</v>
      </c>
      <c r="P41" s="123" t="str">
        <f t="shared" ref="P41:P48" si="14">IF(AND(O41&gt;=2,O41&lt;=4),"BAJO",IF(AND(O41&gt;=6,O41&lt;=8),"MEDIO",IF(AND(O41&gt;=10,O41&lt;=20),"ALTO",IF(AND(O41&gt;=24,O41&lt;=40),"MUY ALTO"))))</f>
        <v>MEDIO</v>
      </c>
      <c r="Q41" s="122">
        <v>10</v>
      </c>
      <c r="R41" s="123">
        <f t="shared" ref="R41:R48" si="15">O41*Q41</f>
        <v>60</v>
      </c>
      <c r="S41" s="124" t="str">
        <f>IF(R41&lt;=20,"IV",IF(R41&lt;=120,"III",IF(R41&lt;=500,"II",IF(R41&lt;=4000,"I",FALSE))))</f>
        <v>III</v>
      </c>
      <c r="T41" s="125" t="s">
        <v>425</v>
      </c>
      <c r="U41" s="122">
        <v>1</v>
      </c>
      <c r="V41" s="122">
        <v>0</v>
      </c>
      <c r="W41" s="122">
        <v>0</v>
      </c>
      <c r="X41" s="122">
        <f t="shared" ref="X41:X47" si="16">(U41+V41)+W41</f>
        <v>1</v>
      </c>
      <c r="Y41" s="122" t="s">
        <v>102</v>
      </c>
      <c r="Z41" s="122" t="s">
        <v>40</v>
      </c>
      <c r="AA41" s="122"/>
      <c r="AB41" s="122"/>
      <c r="AC41" s="122" t="s">
        <v>46</v>
      </c>
      <c r="AD41" s="126" t="s">
        <v>103</v>
      </c>
      <c r="AE41" s="126"/>
      <c r="AF41" s="99"/>
    </row>
    <row r="42" spans="1:254" ht="14.25" customHeight="1">
      <c r="B42" s="129"/>
      <c r="C42" s="135"/>
      <c r="D42" s="151"/>
      <c r="E42" s="135"/>
      <c r="F42" s="106" t="s">
        <v>40</v>
      </c>
      <c r="G42" s="14" t="s">
        <v>104</v>
      </c>
      <c r="H42" s="14" t="s">
        <v>49</v>
      </c>
      <c r="I42" s="14" t="s">
        <v>105</v>
      </c>
      <c r="J42" s="14" t="s">
        <v>44</v>
      </c>
      <c r="K42" s="14" t="s">
        <v>44</v>
      </c>
      <c r="L42" s="14" t="s">
        <v>44</v>
      </c>
      <c r="M42" s="14">
        <v>2</v>
      </c>
      <c r="N42" s="14">
        <v>2</v>
      </c>
      <c r="O42" s="14">
        <f t="shared" si="13"/>
        <v>4</v>
      </c>
      <c r="P42" s="15" t="str">
        <f t="shared" si="14"/>
        <v>BAJO</v>
      </c>
      <c r="Q42" s="14">
        <v>10</v>
      </c>
      <c r="R42" s="15">
        <f t="shared" si="15"/>
        <v>40</v>
      </c>
      <c r="S42" s="55" t="str">
        <f t="shared" ref="S42:S48" si="17">IF(R42&lt;=20,"IV",IF(R42&lt;=120,"III",IF(R42&lt;=500,"II",IF(R42&lt;=4000,"I",FALSE))))</f>
        <v>III</v>
      </c>
      <c r="T42" s="79" t="s">
        <v>425</v>
      </c>
      <c r="U42" s="14">
        <v>1</v>
      </c>
      <c r="V42" s="14">
        <v>0</v>
      </c>
      <c r="W42" s="14">
        <v>0</v>
      </c>
      <c r="X42" s="14">
        <f t="shared" si="16"/>
        <v>1</v>
      </c>
      <c r="Y42" s="14" t="s">
        <v>106</v>
      </c>
      <c r="Z42" s="14" t="s">
        <v>40</v>
      </c>
      <c r="AA42" s="14"/>
      <c r="AB42" s="14"/>
      <c r="AC42" s="14"/>
      <c r="AD42" s="14" t="s">
        <v>107</v>
      </c>
      <c r="AE42" s="14"/>
      <c r="AF42" s="100"/>
    </row>
    <row r="43" spans="1:254" ht="14.25" customHeight="1">
      <c r="B43" s="129"/>
      <c r="C43" s="135"/>
      <c r="D43" s="151"/>
      <c r="E43" s="135"/>
      <c r="F43" s="106" t="s">
        <v>53</v>
      </c>
      <c r="G43" s="14" t="s">
        <v>108</v>
      </c>
      <c r="H43" s="14" t="s">
        <v>420</v>
      </c>
      <c r="I43" s="14" t="s">
        <v>109</v>
      </c>
      <c r="J43" s="14" t="s">
        <v>44</v>
      </c>
      <c r="K43" s="14" t="s">
        <v>44</v>
      </c>
      <c r="L43" s="14" t="s">
        <v>44</v>
      </c>
      <c r="M43" s="14">
        <v>2</v>
      </c>
      <c r="N43" s="14">
        <v>3</v>
      </c>
      <c r="O43" s="14">
        <f>O44</f>
        <v>6</v>
      </c>
      <c r="P43" s="15" t="str">
        <f t="shared" si="14"/>
        <v>MEDIO</v>
      </c>
      <c r="Q43" s="14">
        <v>10</v>
      </c>
      <c r="R43" s="15">
        <f t="shared" si="15"/>
        <v>60</v>
      </c>
      <c r="S43" s="55" t="str">
        <f t="shared" si="17"/>
        <v>III</v>
      </c>
      <c r="T43" s="79" t="s">
        <v>425</v>
      </c>
      <c r="U43" s="14">
        <v>1</v>
      </c>
      <c r="V43" s="14">
        <v>0</v>
      </c>
      <c r="W43" s="14">
        <v>0</v>
      </c>
      <c r="X43" s="14">
        <f t="shared" si="16"/>
        <v>1</v>
      </c>
      <c r="Y43" s="14" t="s">
        <v>110</v>
      </c>
      <c r="Z43" s="14" t="s">
        <v>40</v>
      </c>
      <c r="AA43" s="14"/>
      <c r="AB43" s="14"/>
      <c r="AC43" s="14" t="s">
        <v>111</v>
      </c>
      <c r="AD43" s="14" t="s">
        <v>112</v>
      </c>
      <c r="AE43" s="14"/>
      <c r="AF43" s="100"/>
    </row>
    <row r="44" spans="1:254" ht="14.25" customHeight="1">
      <c r="B44" s="129"/>
      <c r="C44" s="135"/>
      <c r="D44" s="151"/>
      <c r="E44" s="135"/>
      <c r="F44" s="106" t="s">
        <v>40</v>
      </c>
      <c r="G44" s="14" t="s">
        <v>139</v>
      </c>
      <c r="H44" s="14" t="s">
        <v>420</v>
      </c>
      <c r="I44" s="14" t="s">
        <v>109</v>
      </c>
      <c r="J44" s="14" t="s">
        <v>44</v>
      </c>
      <c r="K44" s="14" t="s">
        <v>44</v>
      </c>
      <c r="L44" s="14" t="s">
        <v>44</v>
      </c>
      <c r="M44" s="14">
        <v>2</v>
      </c>
      <c r="N44" s="14">
        <v>3</v>
      </c>
      <c r="O44" s="14">
        <f>M44*N44</f>
        <v>6</v>
      </c>
      <c r="P44" s="15" t="str">
        <f>IF(AND(O44&gt;=2,O44&lt;=4),"BAJO",IF(AND(O44&gt;=6,O44&lt;=8),"MEDIO",IF(AND(O44&gt;=10,O44&lt;=20),"ALTO",IF(AND(O44&gt;=24,O44&lt;=40),"MUY ALTO"))))</f>
        <v>MEDIO</v>
      </c>
      <c r="Q44" s="14">
        <v>25</v>
      </c>
      <c r="R44" s="15">
        <f>O44*Q44</f>
        <v>150</v>
      </c>
      <c r="S44" s="55" t="str">
        <f>IF(R44&lt;=20,"IV",IF(R44&lt;=120,"III",IF(R44&lt;=500,"II",IF(R44&lt;=4000,"I",FALSE))))</f>
        <v>II</v>
      </c>
      <c r="T44" s="79" t="str">
        <f>IF(S44="IV","Aceptable",IF(S44="III","Aceptable",IF(S44="II","No Aceptable o Aceptable con control especifico", IF(S44="I","No Aceptable", ALSO))))</f>
        <v>No Aceptable o Aceptable con control especifico</v>
      </c>
      <c r="U44" s="14">
        <v>1</v>
      </c>
      <c r="V44" s="14">
        <v>0</v>
      </c>
      <c r="W44" s="14">
        <v>0</v>
      </c>
      <c r="X44" s="14">
        <f t="shared" si="16"/>
        <v>1</v>
      </c>
      <c r="Y44" s="14" t="s">
        <v>110</v>
      </c>
      <c r="Z44" s="14" t="s">
        <v>40</v>
      </c>
      <c r="AA44" s="14"/>
      <c r="AB44" s="14"/>
      <c r="AC44" s="14" t="s">
        <v>111</v>
      </c>
      <c r="AD44" s="14" t="s">
        <v>112</v>
      </c>
      <c r="AE44" s="14"/>
      <c r="AF44" s="100"/>
    </row>
    <row r="45" spans="1:254" ht="14.25" customHeight="1">
      <c r="B45" s="129"/>
      <c r="C45" s="135"/>
      <c r="D45" s="151"/>
      <c r="E45" s="135"/>
      <c r="F45" s="106" t="s">
        <v>40</v>
      </c>
      <c r="G45" s="14" t="s">
        <v>65</v>
      </c>
      <c r="H45" s="14" t="s">
        <v>66</v>
      </c>
      <c r="I45" s="14" t="s">
        <v>67</v>
      </c>
      <c r="J45" s="14" t="s">
        <v>44</v>
      </c>
      <c r="K45" s="14" t="s">
        <v>44</v>
      </c>
      <c r="L45" s="14" t="s">
        <v>44</v>
      </c>
      <c r="M45" s="14">
        <v>2</v>
      </c>
      <c r="N45" s="14">
        <v>2</v>
      </c>
      <c r="O45" s="14">
        <f t="shared" si="13"/>
        <v>4</v>
      </c>
      <c r="P45" s="15" t="str">
        <f t="shared" si="14"/>
        <v>BAJO</v>
      </c>
      <c r="Q45" s="14">
        <v>25</v>
      </c>
      <c r="R45" s="15">
        <f t="shared" si="15"/>
        <v>100</v>
      </c>
      <c r="S45" s="55" t="str">
        <f t="shared" si="17"/>
        <v>III</v>
      </c>
      <c r="T45" s="79" t="s">
        <v>425</v>
      </c>
      <c r="U45" s="14">
        <v>1</v>
      </c>
      <c r="V45" s="14">
        <v>0</v>
      </c>
      <c r="W45" s="14">
        <v>0</v>
      </c>
      <c r="X45" s="14">
        <f t="shared" si="16"/>
        <v>1</v>
      </c>
      <c r="Y45" s="14" t="s">
        <v>113</v>
      </c>
      <c r="Z45" s="14" t="s">
        <v>40</v>
      </c>
      <c r="AA45" s="14"/>
      <c r="AB45" s="14"/>
      <c r="AC45" s="14" t="s">
        <v>70</v>
      </c>
      <c r="AD45" s="14" t="s">
        <v>71</v>
      </c>
      <c r="AE45" s="14"/>
      <c r="AF45" s="100"/>
    </row>
    <row r="46" spans="1:254" ht="14.25" customHeight="1">
      <c r="B46" s="129"/>
      <c r="C46" s="135"/>
      <c r="D46" s="151"/>
      <c r="E46" s="135"/>
      <c r="F46" s="106" t="s">
        <v>53</v>
      </c>
      <c r="G46" s="14" t="s">
        <v>349</v>
      </c>
      <c r="H46" s="14" t="s">
        <v>361</v>
      </c>
      <c r="I46" s="14" t="s">
        <v>362</v>
      </c>
      <c r="J46" s="14" t="s">
        <v>44</v>
      </c>
      <c r="K46" s="14" t="s">
        <v>339</v>
      </c>
      <c r="L46" s="14" t="s">
        <v>363</v>
      </c>
      <c r="M46" s="14">
        <v>1</v>
      </c>
      <c r="N46" s="14">
        <v>2</v>
      </c>
      <c r="O46" s="14">
        <f t="shared" si="13"/>
        <v>2</v>
      </c>
      <c r="P46" s="15" t="s">
        <v>325</v>
      </c>
      <c r="Q46" s="14">
        <v>10</v>
      </c>
      <c r="R46" s="15">
        <f t="shared" si="15"/>
        <v>20</v>
      </c>
      <c r="S46" s="55" t="str">
        <f t="shared" si="17"/>
        <v>IV</v>
      </c>
      <c r="T46" s="79" t="s">
        <v>295</v>
      </c>
      <c r="U46" s="14">
        <v>1</v>
      </c>
      <c r="V46" s="14">
        <v>0</v>
      </c>
      <c r="W46" s="14">
        <v>0</v>
      </c>
      <c r="X46" s="14">
        <v>1</v>
      </c>
      <c r="Y46" s="14" t="s">
        <v>343</v>
      </c>
      <c r="Z46" s="14" t="s">
        <v>40</v>
      </c>
      <c r="AA46" s="14" t="s">
        <v>344</v>
      </c>
      <c r="AB46" s="14" t="s">
        <v>335</v>
      </c>
      <c r="AC46" s="14" t="s">
        <v>364</v>
      </c>
      <c r="AD46" s="14" t="s">
        <v>383</v>
      </c>
      <c r="AE46" s="14" t="s">
        <v>384</v>
      </c>
      <c r="AF46" s="100"/>
    </row>
    <row r="47" spans="1:254" ht="14.25" customHeight="1">
      <c r="B47" s="129"/>
      <c r="C47" s="135"/>
      <c r="D47" s="151"/>
      <c r="E47" s="135"/>
      <c r="F47" s="106" t="s">
        <v>40</v>
      </c>
      <c r="G47" s="14" t="s">
        <v>114</v>
      </c>
      <c r="H47" s="14" t="s">
        <v>79</v>
      </c>
      <c r="I47" s="14" t="s">
        <v>80</v>
      </c>
      <c r="J47" s="14" t="s">
        <v>115</v>
      </c>
      <c r="K47" s="14" t="s">
        <v>82</v>
      </c>
      <c r="L47" s="14" t="s">
        <v>44</v>
      </c>
      <c r="M47" s="14">
        <v>2</v>
      </c>
      <c r="N47" s="14">
        <v>2</v>
      </c>
      <c r="O47" s="14">
        <f t="shared" si="13"/>
        <v>4</v>
      </c>
      <c r="P47" s="15" t="str">
        <f t="shared" si="14"/>
        <v>BAJO</v>
      </c>
      <c r="Q47" s="14">
        <v>10</v>
      </c>
      <c r="R47" s="15">
        <f t="shared" si="15"/>
        <v>40</v>
      </c>
      <c r="S47" s="55" t="str">
        <f t="shared" si="17"/>
        <v>III</v>
      </c>
      <c r="T47" s="79" t="s">
        <v>425</v>
      </c>
      <c r="U47" s="14">
        <v>1</v>
      </c>
      <c r="V47" s="14">
        <v>0</v>
      </c>
      <c r="W47" s="14">
        <v>0</v>
      </c>
      <c r="X47" s="14">
        <f t="shared" si="16"/>
        <v>1</v>
      </c>
      <c r="Y47" s="14" t="s">
        <v>116</v>
      </c>
      <c r="Z47" s="14" t="s">
        <v>40</v>
      </c>
      <c r="AA47" s="14"/>
      <c r="AB47" s="14"/>
      <c r="AC47" s="14" t="s">
        <v>117</v>
      </c>
      <c r="AD47" s="14" t="s">
        <v>84</v>
      </c>
      <c r="AE47" s="14"/>
      <c r="AF47" s="100"/>
    </row>
    <row r="48" spans="1:254" ht="14.25" customHeight="1" thickBot="1">
      <c r="B48" s="131"/>
      <c r="C48" s="137"/>
      <c r="D48" s="152"/>
      <c r="E48" s="137"/>
      <c r="F48" s="107" t="s">
        <v>40</v>
      </c>
      <c r="G48" s="17" t="s">
        <v>140</v>
      </c>
      <c r="H48" s="17" t="s">
        <v>420</v>
      </c>
      <c r="I48" s="17" t="s">
        <v>86</v>
      </c>
      <c r="J48" s="17" t="s">
        <v>87</v>
      </c>
      <c r="K48" s="17" t="s">
        <v>44</v>
      </c>
      <c r="L48" s="17" t="s">
        <v>44</v>
      </c>
      <c r="M48" s="17">
        <v>2</v>
      </c>
      <c r="N48" s="17">
        <v>2</v>
      </c>
      <c r="O48" s="17">
        <f t="shared" si="13"/>
        <v>4</v>
      </c>
      <c r="P48" s="18" t="str">
        <f t="shared" si="14"/>
        <v>BAJO</v>
      </c>
      <c r="Q48" s="17">
        <v>10</v>
      </c>
      <c r="R48" s="18">
        <f t="shared" si="15"/>
        <v>40</v>
      </c>
      <c r="S48" s="56" t="str">
        <f t="shared" si="17"/>
        <v>III</v>
      </c>
      <c r="T48" s="81" t="s">
        <v>425</v>
      </c>
      <c r="U48" s="17">
        <v>1</v>
      </c>
      <c r="V48" s="17">
        <v>0</v>
      </c>
      <c r="W48" s="17">
        <v>0</v>
      </c>
      <c r="X48" s="17">
        <f>(U48+V48+W48)</f>
        <v>1</v>
      </c>
      <c r="Y48" s="17" t="s">
        <v>88</v>
      </c>
      <c r="Z48" s="17" t="s">
        <v>40</v>
      </c>
      <c r="AA48" s="17"/>
      <c r="AB48" s="17"/>
      <c r="AC48" s="17"/>
      <c r="AD48" s="17" t="s">
        <v>92</v>
      </c>
      <c r="AE48" s="17"/>
      <c r="AF48" s="102"/>
    </row>
    <row r="49" spans="2:32" ht="14.25" customHeight="1" thickBot="1">
      <c r="E49" s="109"/>
      <c r="T49" s="77"/>
      <c r="AE49" s="113"/>
      <c r="AF49" s="112"/>
    </row>
    <row r="50" spans="2:32" ht="14.25" customHeight="1">
      <c r="B50" s="128" t="s">
        <v>378</v>
      </c>
      <c r="C50" s="134" t="s">
        <v>328</v>
      </c>
      <c r="D50" s="149" t="s">
        <v>141</v>
      </c>
      <c r="E50" s="148" t="s">
        <v>142</v>
      </c>
      <c r="F50" s="104" t="s">
        <v>40</v>
      </c>
      <c r="G50" s="51" t="s">
        <v>100</v>
      </c>
      <c r="H50" s="51" t="s">
        <v>440</v>
      </c>
      <c r="I50" s="51" t="s">
        <v>101</v>
      </c>
      <c r="J50" s="51" t="s">
        <v>44</v>
      </c>
      <c r="K50" s="51" t="s">
        <v>44</v>
      </c>
      <c r="L50" s="51" t="s">
        <v>427</v>
      </c>
      <c r="M50" s="51">
        <v>2</v>
      </c>
      <c r="N50" s="51">
        <v>3</v>
      </c>
      <c r="O50" s="51">
        <f t="shared" ref="O50:O58" si="18">M50*N50</f>
        <v>6</v>
      </c>
      <c r="P50" s="52" t="str">
        <f t="shared" ref="P50:P58" si="19">IF(AND(O50&gt;=2,O50&lt;=4),"BAJO",IF(AND(O50&gt;=6,O50&lt;=8),"MEDIO",IF(AND(O50&gt;=10,O50&lt;=20),"ALTO",IF(AND(O50&gt;=24,O50&lt;=40),"MUY ALTO"))))</f>
        <v>MEDIO</v>
      </c>
      <c r="Q50" s="51">
        <v>10</v>
      </c>
      <c r="R50" s="52">
        <f t="shared" ref="R50:R58" si="20">O50*Q50</f>
        <v>60</v>
      </c>
      <c r="S50" s="54" t="str">
        <f>IF(R50&lt;=20,"IV",IF(R50&lt;=120,"III",IF(R50&lt;=500,"II",IF(R50&lt;=4000,"I",FALSE))))</f>
        <v>III</v>
      </c>
      <c r="T50" s="78" t="s">
        <v>425</v>
      </c>
      <c r="U50" s="51">
        <v>1</v>
      </c>
      <c r="V50" s="51">
        <v>0</v>
      </c>
      <c r="W50" s="51">
        <v>0</v>
      </c>
      <c r="X50" s="51">
        <f>(U50+V50)+W50</f>
        <v>1</v>
      </c>
      <c r="Y50" s="51" t="s">
        <v>102</v>
      </c>
      <c r="Z50" s="51" t="s">
        <v>40</v>
      </c>
      <c r="AA50" s="51"/>
      <c r="AB50" s="51"/>
      <c r="AC50" s="51" t="s">
        <v>46</v>
      </c>
      <c r="AD50" s="51" t="s">
        <v>103</v>
      </c>
      <c r="AE50" s="20"/>
      <c r="AF50" s="99"/>
    </row>
    <row r="51" spans="2:32" ht="14.25" customHeight="1">
      <c r="B51" s="147"/>
      <c r="C51" s="148"/>
      <c r="D51" s="150"/>
      <c r="E51" s="135"/>
      <c r="F51" s="105" t="s">
        <v>40</v>
      </c>
      <c r="G51" s="20" t="s">
        <v>349</v>
      </c>
      <c r="H51" s="20" t="s">
        <v>350</v>
      </c>
      <c r="I51" s="20" t="s">
        <v>362</v>
      </c>
      <c r="J51" s="20" t="s">
        <v>44</v>
      </c>
      <c r="K51" s="20" t="s">
        <v>339</v>
      </c>
      <c r="L51" s="20" t="s">
        <v>363</v>
      </c>
      <c r="M51" s="20">
        <v>2</v>
      </c>
      <c r="N51" s="20">
        <v>2</v>
      </c>
      <c r="O51" s="20">
        <f t="shared" si="18"/>
        <v>4</v>
      </c>
      <c r="P51" s="75" t="s">
        <v>325</v>
      </c>
      <c r="Q51" s="20">
        <v>10</v>
      </c>
      <c r="R51" s="75">
        <v>80</v>
      </c>
      <c r="S51" s="114" t="s">
        <v>441</v>
      </c>
      <c r="T51" s="83" t="s">
        <v>425</v>
      </c>
      <c r="U51" s="20">
        <v>1</v>
      </c>
      <c r="V51" s="20">
        <v>0</v>
      </c>
      <c r="W51" s="20">
        <v>0</v>
      </c>
      <c r="X51" s="20">
        <v>1</v>
      </c>
      <c r="Y51" s="20" t="s">
        <v>343</v>
      </c>
      <c r="Z51" s="20" t="s">
        <v>40</v>
      </c>
      <c r="AA51" s="20" t="s">
        <v>344</v>
      </c>
      <c r="AB51" s="20" t="s">
        <v>335</v>
      </c>
      <c r="AC51" s="20" t="s">
        <v>385</v>
      </c>
      <c r="AD51" s="20" t="s">
        <v>355</v>
      </c>
      <c r="AE51" s="14" t="s">
        <v>365</v>
      </c>
      <c r="AF51" s="100"/>
    </row>
    <row r="52" spans="2:32" ht="14.25" customHeight="1">
      <c r="B52" s="147"/>
      <c r="C52" s="148"/>
      <c r="D52" s="150"/>
      <c r="E52" s="135"/>
      <c r="F52" s="106" t="s">
        <v>40</v>
      </c>
      <c r="G52" s="14" t="s">
        <v>121</v>
      </c>
      <c r="H52" s="14" t="s">
        <v>122</v>
      </c>
      <c r="I52" s="14" t="s">
        <v>123</v>
      </c>
      <c r="J52" s="14" t="s">
        <v>44</v>
      </c>
      <c r="K52" s="14" t="s">
        <v>44</v>
      </c>
      <c r="L52" s="14" t="s">
        <v>44</v>
      </c>
      <c r="M52" s="14">
        <v>2</v>
      </c>
      <c r="N52" s="14">
        <v>4</v>
      </c>
      <c r="O52" s="14">
        <f t="shared" si="18"/>
        <v>8</v>
      </c>
      <c r="P52" s="15" t="str">
        <f t="shared" si="19"/>
        <v>MEDIO</v>
      </c>
      <c r="Q52" s="14">
        <v>25</v>
      </c>
      <c r="R52" s="15">
        <f t="shared" si="20"/>
        <v>200</v>
      </c>
      <c r="S52" s="55" t="str">
        <f>IF(R52&lt;=20,"IV",IF(R52&lt;=120,"III",IF(R52&lt;=500,"II",IF(R52&lt;=4000,"I",FALSE))))</f>
        <v>II</v>
      </c>
      <c r="T52" s="79" t="str">
        <f>IF(S52="IV","Aceptable",IF(S52="III","Aceptable",IF(S52="II","No Aceptable o Aceptable con control especifico", IF(S52="I","No Aceptable", ALSO))))</f>
        <v>No Aceptable o Aceptable con control especifico</v>
      </c>
      <c r="U52" s="14">
        <v>1</v>
      </c>
      <c r="V52" s="14">
        <v>0</v>
      </c>
      <c r="W52" s="14">
        <v>0</v>
      </c>
      <c r="X52" s="14">
        <v>1</v>
      </c>
      <c r="Y52" s="14" t="s">
        <v>124</v>
      </c>
      <c r="Z52" s="14" t="s">
        <v>40</v>
      </c>
      <c r="AA52" s="14"/>
      <c r="AB52" s="14"/>
      <c r="AC52" s="14"/>
      <c r="AD52" s="14"/>
      <c r="AE52" s="14" t="s">
        <v>125</v>
      </c>
      <c r="AF52" s="100"/>
    </row>
    <row r="53" spans="2:32" ht="14.25" customHeight="1">
      <c r="B53" s="147"/>
      <c r="C53" s="148"/>
      <c r="D53" s="150"/>
      <c r="E53" s="135"/>
      <c r="F53" s="106" t="s">
        <v>40</v>
      </c>
      <c r="G53" s="14" t="s">
        <v>59</v>
      </c>
      <c r="H53" s="14" t="s">
        <v>60</v>
      </c>
      <c r="I53" s="14" t="s">
        <v>61</v>
      </c>
      <c r="J53" s="14" t="s">
        <v>44</v>
      </c>
      <c r="K53" s="14" t="s">
        <v>44</v>
      </c>
      <c r="L53" s="14" t="s">
        <v>44</v>
      </c>
      <c r="M53" s="14">
        <v>2</v>
      </c>
      <c r="N53" s="14">
        <v>3</v>
      </c>
      <c r="O53" s="14">
        <f t="shared" si="18"/>
        <v>6</v>
      </c>
      <c r="P53" s="15" t="str">
        <f t="shared" si="19"/>
        <v>MEDIO</v>
      </c>
      <c r="Q53" s="14">
        <v>10</v>
      </c>
      <c r="R53" s="15">
        <f t="shared" si="20"/>
        <v>60</v>
      </c>
      <c r="S53" s="55" t="str">
        <f t="shared" ref="S53:S58" si="21">IF(R53&lt;=20,"IV",IF(R53&lt;=120,"III",IF(R53&lt;=500,"II",IF(R53&lt;=4000,"I",FALSE))))</f>
        <v>III</v>
      </c>
      <c r="T53" s="79" t="s">
        <v>425</v>
      </c>
      <c r="U53" s="14">
        <v>1</v>
      </c>
      <c r="V53" s="14">
        <v>0</v>
      </c>
      <c r="W53" s="14">
        <v>0</v>
      </c>
      <c r="X53" s="14">
        <f>(U53+V53+W53)</f>
        <v>1</v>
      </c>
      <c r="Y53" s="14" t="s">
        <v>62</v>
      </c>
      <c r="Z53" s="14" t="s">
        <v>40</v>
      </c>
      <c r="AA53" s="14"/>
      <c r="AB53" s="14"/>
      <c r="AC53" s="14" t="s">
        <v>63</v>
      </c>
      <c r="AD53" s="14" t="s">
        <v>64</v>
      </c>
      <c r="AE53" s="14"/>
      <c r="AF53" s="100"/>
    </row>
    <row r="54" spans="2:32" ht="14.25" customHeight="1">
      <c r="B54" s="147"/>
      <c r="C54" s="148"/>
      <c r="D54" s="150"/>
      <c r="E54" s="135"/>
      <c r="F54" s="106" t="s">
        <v>40</v>
      </c>
      <c r="G54" s="14" t="s">
        <v>72</v>
      </c>
      <c r="H54" s="14" t="s">
        <v>73</v>
      </c>
      <c r="I54" s="14" t="s">
        <v>74</v>
      </c>
      <c r="J54" s="14" t="s">
        <v>75</v>
      </c>
      <c r="K54" s="14" t="s">
        <v>44</v>
      </c>
      <c r="L54" s="14" t="s">
        <v>44</v>
      </c>
      <c r="M54" s="14">
        <v>2</v>
      </c>
      <c r="N54" s="14">
        <v>2</v>
      </c>
      <c r="O54" s="14">
        <f t="shared" si="18"/>
        <v>4</v>
      </c>
      <c r="P54" s="15" t="str">
        <f t="shared" si="19"/>
        <v>BAJO</v>
      </c>
      <c r="Q54" s="14">
        <v>25</v>
      </c>
      <c r="R54" s="15">
        <f t="shared" si="20"/>
        <v>100</v>
      </c>
      <c r="S54" s="55" t="str">
        <f t="shared" si="21"/>
        <v>III</v>
      </c>
      <c r="T54" s="79" t="s">
        <v>425</v>
      </c>
      <c r="U54" s="14">
        <v>1</v>
      </c>
      <c r="V54" s="14">
        <v>0</v>
      </c>
      <c r="W54" s="14">
        <v>0</v>
      </c>
      <c r="X54" s="14">
        <f>(U54+V54+W54)</f>
        <v>1</v>
      </c>
      <c r="Y54" s="14" t="s">
        <v>76</v>
      </c>
      <c r="Z54" s="14" t="s">
        <v>40</v>
      </c>
      <c r="AA54" s="14"/>
      <c r="AB54" s="14"/>
      <c r="AC54" s="14"/>
      <c r="AD54" s="14" t="s">
        <v>77</v>
      </c>
      <c r="AE54" s="14"/>
      <c r="AF54" s="100"/>
    </row>
    <row r="55" spans="2:32" ht="14.25" customHeight="1">
      <c r="B55" s="129"/>
      <c r="C55" s="135"/>
      <c r="D55" s="151"/>
      <c r="E55" s="135"/>
      <c r="F55" s="106" t="s">
        <v>40</v>
      </c>
      <c r="G55" s="14" t="s">
        <v>104</v>
      </c>
      <c r="H55" s="14" t="s">
        <v>49</v>
      </c>
      <c r="I55" s="14" t="s">
        <v>105</v>
      </c>
      <c r="J55" s="14" t="s">
        <v>44</v>
      </c>
      <c r="K55" s="14" t="s">
        <v>44</v>
      </c>
      <c r="L55" s="14" t="s">
        <v>44</v>
      </c>
      <c r="M55" s="14">
        <v>2</v>
      </c>
      <c r="N55" s="14">
        <v>4</v>
      </c>
      <c r="O55" s="14">
        <f t="shared" si="18"/>
        <v>8</v>
      </c>
      <c r="P55" s="15" t="str">
        <f t="shared" si="19"/>
        <v>MEDIO</v>
      </c>
      <c r="Q55" s="14">
        <v>25</v>
      </c>
      <c r="R55" s="15">
        <f t="shared" si="20"/>
        <v>200</v>
      </c>
      <c r="S55" s="55" t="str">
        <f t="shared" si="21"/>
        <v>II</v>
      </c>
      <c r="T55" s="79" t="str">
        <f>IF(S55="IV","Aceptable",IF(S55="III","Aceptable",IF(S55="II","No Aceptable o Aceptable con control especifico", IF(S55="I","No Aceptable", ALSO))))</f>
        <v>No Aceptable o Aceptable con control especifico</v>
      </c>
      <c r="U55" s="14">
        <v>1</v>
      </c>
      <c r="V55" s="14">
        <v>0</v>
      </c>
      <c r="W55" s="14">
        <v>0</v>
      </c>
      <c r="X55" s="14">
        <f>(U55+V55)+W55</f>
        <v>1</v>
      </c>
      <c r="Y55" s="14" t="s">
        <v>106</v>
      </c>
      <c r="Z55" s="14" t="s">
        <v>40</v>
      </c>
      <c r="AA55" s="14"/>
      <c r="AB55" s="14"/>
      <c r="AC55" s="14"/>
      <c r="AD55" s="14" t="s">
        <v>107</v>
      </c>
      <c r="AE55" s="14"/>
      <c r="AF55" s="100"/>
    </row>
    <row r="56" spans="2:32" ht="14.25" customHeight="1">
      <c r="B56" s="129"/>
      <c r="C56" s="135"/>
      <c r="D56" s="151"/>
      <c r="E56" s="135"/>
      <c r="F56" s="106" t="s">
        <v>40</v>
      </c>
      <c r="G56" s="14" t="s">
        <v>65</v>
      </c>
      <c r="H56" s="14" t="s">
        <v>66</v>
      </c>
      <c r="I56" s="14" t="s">
        <v>67</v>
      </c>
      <c r="J56" s="14" t="s">
        <v>44</v>
      </c>
      <c r="K56" s="14" t="s">
        <v>44</v>
      </c>
      <c r="L56" s="14" t="s">
        <v>44</v>
      </c>
      <c r="M56" s="14">
        <v>2</v>
      </c>
      <c r="N56" s="14">
        <v>2</v>
      </c>
      <c r="O56" s="14">
        <f t="shared" si="18"/>
        <v>4</v>
      </c>
      <c r="P56" s="15" t="str">
        <f t="shared" si="19"/>
        <v>BAJO</v>
      </c>
      <c r="Q56" s="14">
        <v>10</v>
      </c>
      <c r="R56" s="15">
        <f t="shared" si="20"/>
        <v>40</v>
      </c>
      <c r="S56" s="55" t="str">
        <f t="shared" si="21"/>
        <v>III</v>
      </c>
      <c r="T56" s="79" t="s">
        <v>425</v>
      </c>
      <c r="U56" s="14">
        <v>1</v>
      </c>
      <c r="V56" s="14">
        <v>0</v>
      </c>
      <c r="W56" s="14">
        <v>0</v>
      </c>
      <c r="X56" s="14">
        <v>4</v>
      </c>
      <c r="Y56" s="14" t="s">
        <v>113</v>
      </c>
      <c r="Z56" s="14" t="s">
        <v>40</v>
      </c>
      <c r="AA56" s="14"/>
      <c r="AB56" s="14"/>
      <c r="AC56" s="14" t="s">
        <v>70</v>
      </c>
      <c r="AD56" s="14" t="s">
        <v>71</v>
      </c>
      <c r="AE56" s="14"/>
      <c r="AF56" s="100"/>
    </row>
    <row r="57" spans="2:32" ht="14.25" customHeight="1">
      <c r="B57" s="129"/>
      <c r="C57" s="135"/>
      <c r="D57" s="151"/>
      <c r="E57" s="135"/>
      <c r="F57" s="106" t="s">
        <v>40</v>
      </c>
      <c r="G57" s="14" t="s">
        <v>114</v>
      </c>
      <c r="H57" s="14" t="s">
        <v>421</v>
      </c>
      <c r="I57" s="14" t="s">
        <v>80</v>
      </c>
      <c r="J57" s="14" t="s">
        <v>115</v>
      </c>
      <c r="K57" s="14" t="s">
        <v>82</v>
      </c>
      <c r="L57" s="14" t="s">
        <v>44</v>
      </c>
      <c r="M57" s="14">
        <v>2</v>
      </c>
      <c r="N57" s="14">
        <v>2</v>
      </c>
      <c r="O57" s="14">
        <f t="shared" si="18"/>
        <v>4</v>
      </c>
      <c r="P57" s="15" t="str">
        <f t="shared" si="19"/>
        <v>BAJO</v>
      </c>
      <c r="Q57" s="14">
        <v>10</v>
      </c>
      <c r="R57" s="15">
        <f t="shared" si="20"/>
        <v>40</v>
      </c>
      <c r="S57" s="55" t="str">
        <f t="shared" si="21"/>
        <v>III</v>
      </c>
      <c r="T57" s="79" t="s">
        <v>425</v>
      </c>
      <c r="U57" s="14">
        <v>1</v>
      </c>
      <c r="V57" s="14">
        <v>0</v>
      </c>
      <c r="W57" s="14">
        <v>0</v>
      </c>
      <c r="X57" s="14">
        <f>(U57+V57)+W57</f>
        <v>1</v>
      </c>
      <c r="Y57" s="14" t="s">
        <v>116</v>
      </c>
      <c r="Z57" s="14" t="s">
        <v>40</v>
      </c>
      <c r="AA57" s="14"/>
      <c r="AB57" s="14"/>
      <c r="AC57" s="14" t="s">
        <v>117</v>
      </c>
      <c r="AD57" s="14" t="s">
        <v>84</v>
      </c>
      <c r="AE57" s="14"/>
      <c r="AF57" s="100"/>
    </row>
    <row r="58" spans="2:32" ht="14.25" customHeight="1" thickBot="1">
      <c r="B58" s="131"/>
      <c r="C58" s="137"/>
      <c r="D58" s="152"/>
      <c r="E58" s="137"/>
      <c r="F58" s="107" t="s">
        <v>40</v>
      </c>
      <c r="G58" s="17" t="s">
        <v>143</v>
      </c>
      <c r="H58" s="17" t="s">
        <v>423</v>
      </c>
      <c r="I58" s="17" t="s">
        <v>86</v>
      </c>
      <c r="J58" s="17" t="s">
        <v>87</v>
      </c>
      <c r="K58" s="17" t="s">
        <v>44</v>
      </c>
      <c r="L58" s="17" t="s">
        <v>44</v>
      </c>
      <c r="M58" s="17">
        <v>2</v>
      </c>
      <c r="N58" s="17">
        <v>4</v>
      </c>
      <c r="O58" s="17">
        <f t="shared" si="18"/>
        <v>8</v>
      </c>
      <c r="P58" s="18" t="str">
        <f t="shared" si="19"/>
        <v>MEDIO</v>
      </c>
      <c r="Q58" s="17">
        <v>25</v>
      </c>
      <c r="R58" s="18">
        <f t="shared" si="20"/>
        <v>200</v>
      </c>
      <c r="S58" s="56" t="str">
        <f t="shared" si="21"/>
        <v>II</v>
      </c>
      <c r="T58" s="81" t="str">
        <f>IF(S58="IV","Aceptable",IF(S58="III","Aceptable",IF(S58="II","No Aceptable o Aceptable con control especifico", IF(S58="I","No Aceptable", ALSO))))</f>
        <v>No Aceptable o Aceptable con control especifico</v>
      </c>
      <c r="U58" s="17">
        <v>1</v>
      </c>
      <c r="V58" s="17">
        <v>0</v>
      </c>
      <c r="W58" s="17">
        <v>0</v>
      </c>
      <c r="X58" s="17">
        <v>4</v>
      </c>
      <c r="Y58" s="17" t="s">
        <v>88</v>
      </c>
      <c r="Z58" s="17" t="s">
        <v>40</v>
      </c>
      <c r="AA58" s="17"/>
      <c r="AB58" s="17"/>
      <c r="AC58" s="17"/>
      <c r="AD58" s="17" t="s">
        <v>92</v>
      </c>
      <c r="AE58" s="17"/>
      <c r="AF58" s="102"/>
    </row>
    <row r="59" spans="2:32" ht="14.25" customHeight="1" thickBot="1">
      <c r="E59" s="109"/>
      <c r="T59" s="77"/>
      <c r="AE59" s="113"/>
      <c r="AF59" s="112"/>
    </row>
    <row r="60" spans="2:32" ht="14.25" customHeight="1">
      <c r="B60" s="128" t="s">
        <v>379</v>
      </c>
      <c r="C60" s="134" t="s">
        <v>328</v>
      </c>
      <c r="D60" s="149" t="s">
        <v>144</v>
      </c>
      <c r="E60" s="148" t="s">
        <v>145</v>
      </c>
      <c r="F60" s="104" t="s">
        <v>40</v>
      </c>
      <c r="G60" s="51" t="s">
        <v>100</v>
      </c>
      <c r="H60" s="51" t="s">
        <v>432</v>
      </c>
      <c r="I60" s="51" t="s">
        <v>101</v>
      </c>
      <c r="J60" s="51" t="s">
        <v>44</v>
      </c>
      <c r="K60" s="51" t="s">
        <v>44</v>
      </c>
      <c r="L60" s="51" t="s">
        <v>427</v>
      </c>
      <c r="M60" s="51">
        <v>6</v>
      </c>
      <c r="N60" s="51">
        <v>3</v>
      </c>
      <c r="O60" s="51">
        <f t="shared" ref="O60:O70" si="22">M60*N60</f>
        <v>18</v>
      </c>
      <c r="P60" s="52" t="str">
        <f t="shared" ref="P60:P70" si="23">IF(AND(O60&gt;=2,O60&lt;=4),"BAJO",IF(AND(O60&gt;=6,O60&lt;=8),"MEDIO",IF(AND(O60&gt;=10,O60&lt;=20),"ALTO",IF(AND(O60&gt;=24,O60&lt;=40),"MUY ALTO"))))</f>
        <v>ALTO</v>
      </c>
      <c r="Q60" s="51">
        <v>10</v>
      </c>
      <c r="R60" s="52">
        <f t="shared" ref="R60:R70" si="24">O60*Q60</f>
        <v>180</v>
      </c>
      <c r="S60" s="54" t="str">
        <f>IF(R60&lt;=20,"IV",IF(R60&lt;=120,"III",IF(R60&lt;=500,"II",IF(R60&lt;=4000,"I",FALSE))))</f>
        <v>II</v>
      </c>
      <c r="T60" s="78" t="str">
        <f>IF(S60="IV","Aceptable",IF(S60="III","Aceptable",IF(S60="II","No Aceptable o Aceptable con control especifico", IF(S60="I","No Aceptable", ALSO))))</f>
        <v>No Aceptable o Aceptable con control especifico</v>
      </c>
      <c r="U60" s="51">
        <v>2</v>
      </c>
      <c r="V60" s="51">
        <v>0</v>
      </c>
      <c r="W60" s="51">
        <v>0</v>
      </c>
      <c r="X60" s="51">
        <f>(U60+V60)+W60</f>
        <v>2</v>
      </c>
      <c r="Y60" s="51" t="s">
        <v>102</v>
      </c>
      <c r="Z60" s="51" t="s">
        <v>40</v>
      </c>
      <c r="AA60" s="51"/>
      <c r="AB60" s="51"/>
      <c r="AC60" s="51" t="s">
        <v>46</v>
      </c>
      <c r="AD60" s="51" t="s">
        <v>103</v>
      </c>
      <c r="AE60" s="20"/>
      <c r="AF60" s="99"/>
    </row>
    <row r="61" spans="2:32" ht="14.25" customHeight="1">
      <c r="B61" s="147"/>
      <c r="C61" s="148"/>
      <c r="D61" s="150"/>
      <c r="E61" s="135"/>
      <c r="F61" s="105" t="s">
        <v>40</v>
      </c>
      <c r="G61" s="20" t="s">
        <v>146</v>
      </c>
      <c r="H61" s="20" t="s">
        <v>122</v>
      </c>
      <c r="I61" s="20" t="s">
        <v>147</v>
      </c>
      <c r="J61" s="20" t="s">
        <v>44</v>
      </c>
      <c r="K61" s="20" t="s">
        <v>44</v>
      </c>
      <c r="L61" s="20" t="s">
        <v>44</v>
      </c>
      <c r="M61" s="14">
        <v>2</v>
      </c>
      <c r="N61" s="14">
        <v>3</v>
      </c>
      <c r="O61" s="14">
        <f>M61*N61</f>
        <v>6</v>
      </c>
      <c r="P61" s="15" t="str">
        <f>IF(AND(O61&gt;=2,O61&lt;=4),"BAJO",IF(AND(O61&gt;=6,O61&lt;=8),"MEDIO",IF(AND(O61&gt;=10,O61&lt;=20),"ALTO",IF(AND(O61&gt;=24,O61&lt;=40),"MUY ALTO"))))</f>
        <v>MEDIO</v>
      </c>
      <c r="Q61" s="14">
        <v>10</v>
      </c>
      <c r="R61" s="15">
        <f>O61*Q61</f>
        <v>60</v>
      </c>
      <c r="S61" s="55" t="str">
        <f t="shared" ref="S61:S70" si="25">IF(R61&lt;=20,"IV",IF(R61&lt;=120,"III",IF(R61&lt;=500,"II",IF(R61&lt;=4000,"I",FALSE))))</f>
        <v>III</v>
      </c>
      <c r="T61" s="79" t="s">
        <v>425</v>
      </c>
      <c r="U61" s="14">
        <v>2</v>
      </c>
      <c r="V61" s="14">
        <v>0</v>
      </c>
      <c r="W61" s="14">
        <v>0</v>
      </c>
      <c r="X61" s="14">
        <v>5</v>
      </c>
      <c r="Y61" s="20" t="s">
        <v>148</v>
      </c>
      <c r="Z61" s="20" t="s">
        <v>40</v>
      </c>
      <c r="AA61" s="20"/>
      <c r="AB61" s="20"/>
      <c r="AC61" s="20"/>
      <c r="AD61" s="20" t="s">
        <v>149</v>
      </c>
      <c r="AE61" s="14"/>
      <c r="AF61" s="100"/>
    </row>
    <row r="62" spans="2:32" ht="14.25" customHeight="1">
      <c r="B62" s="147"/>
      <c r="C62" s="148"/>
      <c r="D62" s="150"/>
      <c r="E62" s="135"/>
      <c r="F62" s="105" t="s">
        <v>53</v>
      </c>
      <c r="G62" s="20" t="s">
        <v>349</v>
      </c>
      <c r="H62" s="20" t="s">
        <v>350</v>
      </c>
      <c r="I62" s="20" t="s">
        <v>362</v>
      </c>
      <c r="J62" s="20" t="s">
        <v>44</v>
      </c>
      <c r="K62" s="20" t="s">
        <v>339</v>
      </c>
      <c r="L62" s="20" t="s">
        <v>363</v>
      </c>
      <c r="M62" s="14">
        <v>2</v>
      </c>
      <c r="N62" s="14">
        <v>2</v>
      </c>
      <c r="O62" s="14">
        <f>M62*N62</f>
        <v>4</v>
      </c>
      <c r="P62" s="15" t="s">
        <v>325</v>
      </c>
      <c r="Q62" s="14">
        <v>10</v>
      </c>
      <c r="R62" s="15">
        <v>40</v>
      </c>
      <c r="S62" s="115" t="s">
        <v>442</v>
      </c>
      <c r="T62" s="79" t="s">
        <v>425</v>
      </c>
      <c r="U62" s="14">
        <v>2</v>
      </c>
      <c r="V62" s="14">
        <v>0</v>
      </c>
      <c r="W62" s="14">
        <v>0</v>
      </c>
      <c r="X62" s="14">
        <v>5</v>
      </c>
      <c r="Y62" s="20" t="s">
        <v>343</v>
      </c>
      <c r="Z62" s="20" t="s">
        <v>40</v>
      </c>
      <c r="AA62" s="20" t="s">
        <v>344</v>
      </c>
      <c r="AB62" s="20" t="s">
        <v>344</v>
      </c>
      <c r="AC62" s="20" t="s">
        <v>385</v>
      </c>
      <c r="AD62" s="20" t="s">
        <v>355</v>
      </c>
      <c r="AE62" s="14" t="s">
        <v>386</v>
      </c>
      <c r="AF62" s="100"/>
    </row>
    <row r="63" spans="2:32" ht="14.25" customHeight="1">
      <c r="B63" s="147"/>
      <c r="C63" s="148"/>
      <c r="D63" s="150"/>
      <c r="E63" s="135"/>
      <c r="F63" s="106" t="s">
        <v>40</v>
      </c>
      <c r="G63" s="14" t="s">
        <v>121</v>
      </c>
      <c r="H63" s="14" t="s">
        <v>122</v>
      </c>
      <c r="I63" s="14" t="s">
        <v>123</v>
      </c>
      <c r="J63" s="14" t="s">
        <v>44</v>
      </c>
      <c r="K63" s="14" t="s">
        <v>44</v>
      </c>
      <c r="L63" s="14" t="s">
        <v>44</v>
      </c>
      <c r="M63" s="14">
        <v>2</v>
      </c>
      <c r="N63" s="14">
        <v>3</v>
      </c>
      <c r="O63" s="14">
        <f>M63*N63</f>
        <v>6</v>
      </c>
      <c r="P63" s="15" t="str">
        <f>IF(AND(O63&gt;=2,O63&lt;=4),"BAJO",IF(AND(O63&gt;=6,O63&lt;=8),"MEDIO",IF(AND(O63&gt;=10,O63&lt;=20),"ALTO",IF(AND(O63&gt;=24,O63&lt;=40),"MUY ALTO"))))</f>
        <v>MEDIO</v>
      </c>
      <c r="Q63" s="14">
        <v>10</v>
      </c>
      <c r="R63" s="15">
        <f>O63*Q63</f>
        <v>60</v>
      </c>
      <c r="S63" s="55" t="str">
        <f>IF(R63&lt;=20,"IV",IF(R63&lt;=120,"III",IF(R63&lt;=500,"II",IF(R63&lt;=4000,"I",FALSE))))</f>
        <v>III</v>
      </c>
      <c r="T63" s="79" t="s">
        <v>425</v>
      </c>
      <c r="U63" s="14">
        <v>2</v>
      </c>
      <c r="V63" s="14">
        <v>0</v>
      </c>
      <c r="W63" s="14">
        <v>0</v>
      </c>
      <c r="X63" s="14">
        <v>3</v>
      </c>
      <c r="Y63" s="14" t="s">
        <v>124</v>
      </c>
      <c r="Z63" s="14" t="s">
        <v>40</v>
      </c>
      <c r="AA63" s="14"/>
      <c r="AB63" s="14"/>
      <c r="AC63" s="14"/>
      <c r="AD63" s="14"/>
      <c r="AE63" s="14" t="s">
        <v>125</v>
      </c>
      <c r="AF63" s="100"/>
    </row>
    <row r="64" spans="2:32" ht="14.25" customHeight="1">
      <c r="B64" s="147"/>
      <c r="C64" s="148"/>
      <c r="D64" s="150"/>
      <c r="E64" s="135"/>
      <c r="F64" s="106" t="s">
        <v>40</v>
      </c>
      <c r="G64" s="14" t="s">
        <v>59</v>
      </c>
      <c r="H64" s="14" t="s">
        <v>60</v>
      </c>
      <c r="I64" s="14" t="s">
        <v>61</v>
      </c>
      <c r="J64" s="14" t="s">
        <v>44</v>
      </c>
      <c r="K64" s="14" t="s">
        <v>44</v>
      </c>
      <c r="L64" s="14" t="s">
        <v>44</v>
      </c>
      <c r="M64" s="14">
        <v>2</v>
      </c>
      <c r="N64" s="14">
        <v>3</v>
      </c>
      <c r="O64" s="14">
        <f t="shared" si="22"/>
        <v>6</v>
      </c>
      <c r="P64" s="15" t="str">
        <f t="shared" si="23"/>
        <v>MEDIO</v>
      </c>
      <c r="Q64" s="14">
        <v>10</v>
      </c>
      <c r="R64" s="15">
        <f t="shared" si="24"/>
        <v>60</v>
      </c>
      <c r="S64" s="55" t="str">
        <f t="shared" si="25"/>
        <v>III</v>
      </c>
      <c r="T64" s="79" t="s">
        <v>425</v>
      </c>
      <c r="U64" s="14">
        <v>2</v>
      </c>
      <c r="V64" s="14">
        <v>0</v>
      </c>
      <c r="W64" s="14">
        <v>0</v>
      </c>
      <c r="X64" s="14">
        <v>5</v>
      </c>
      <c r="Y64" s="14" t="s">
        <v>62</v>
      </c>
      <c r="Z64" s="14" t="s">
        <v>40</v>
      </c>
      <c r="AA64" s="14"/>
      <c r="AB64" s="14"/>
      <c r="AC64" s="14" t="s">
        <v>63</v>
      </c>
      <c r="AD64" s="14" t="s">
        <v>64</v>
      </c>
      <c r="AE64" s="14"/>
      <c r="AF64" s="100"/>
    </row>
    <row r="65" spans="2:32" ht="14.25" customHeight="1">
      <c r="B65" s="147"/>
      <c r="C65" s="148"/>
      <c r="D65" s="150"/>
      <c r="E65" s="135"/>
      <c r="F65" s="106" t="s">
        <v>40</v>
      </c>
      <c r="G65" s="14" t="s">
        <v>72</v>
      </c>
      <c r="H65" s="14" t="s">
        <v>73</v>
      </c>
      <c r="I65" s="14" t="s">
        <v>74</v>
      </c>
      <c r="J65" s="14" t="s">
        <v>75</v>
      </c>
      <c r="K65" s="14" t="s">
        <v>44</v>
      </c>
      <c r="L65" s="14" t="s">
        <v>44</v>
      </c>
      <c r="M65" s="14">
        <v>2</v>
      </c>
      <c r="N65" s="14">
        <v>2</v>
      </c>
      <c r="O65" s="14">
        <f t="shared" si="22"/>
        <v>4</v>
      </c>
      <c r="P65" s="15" t="str">
        <f t="shared" si="23"/>
        <v>BAJO</v>
      </c>
      <c r="Q65" s="14">
        <v>10</v>
      </c>
      <c r="R65" s="15">
        <f t="shared" si="24"/>
        <v>40</v>
      </c>
      <c r="S65" s="55" t="str">
        <f t="shared" si="25"/>
        <v>III</v>
      </c>
      <c r="T65" s="79" t="s">
        <v>425</v>
      </c>
      <c r="U65" s="14">
        <v>2</v>
      </c>
      <c r="V65" s="14">
        <v>0</v>
      </c>
      <c r="W65" s="14">
        <v>0</v>
      </c>
      <c r="X65" s="14">
        <v>3</v>
      </c>
      <c r="Y65" s="14" t="s">
        <v>76</v>
      </c>
      <c r="Z65" s="14" t="s">
        <v>40</v>
      </c>
      <c r="AA65" s="14"/>
      <c r="AB65" s="14"/>
      <c r="AC65" s="14"/>
      <c r="AD65" s="14" t="s">
        <v>77</v>
      </c>
      <c r="AE65" s="14"/>
      <c r="AF65" s="100"/>
    </row>
    <row r="66" spans="2:32" ht="14.25" customHeight="1">
      <c r="B66" s="129"/>
      <c r="C66" s="135"/>
      <c r="D66" s="151"/>
      <c r="E66" s="135"/>
      <c r="F66" s="106" t="s">
        <v>40</v>
      </c>
      <c r="G66" s="14" t="s">
        <v>104</v>
      </c>
      <c r="H66" s="14" t="s">
        <v>49</v>
      </c>
      <c r="I66" s="14" t="s">
        <v>105</v>
      </c>
      <c r="J66" s="14" t="s">
        <v>44</v>
      </c>
      <c r="K66" s="14" t="s">
        <v>44</v>
      </c>
      <c r="L66" s="14" t="s">
        <v>44</v>
      </c>
      <c r="M66" s="14">
        <v>2</v>
      </c>
      <c r="N66" s="14">
        <v>3</v>
      </c>
      <c r="O66" s="14">
        <f t="shared" si="22"/>
        <v>6</v>
      </c>
      <c r="P66" s="15" t="str">
        <f t="shared" si="23"/>
        <v>MEDIO</v>
      </c>
      <c r="Q66" s="14">
        <v>10</v>
      </c>
      <c r="R66" s="15">
        <f t="shared" si="24"/>
        <v>60</v>
      </c>
      <c r="S66" s="55" t="str">
        <f t="shared" si="25"/>
        <v>III</v>
      </c>
      <c r="T66" s="79" t="s">
        <v>425</v>
      </c>
      <c r="U66" s="14">
        <v>2</v>
      </c>
      <c r="V66" s="14">
        <v>0</v>
      </c>
      <c r="W66" s="14">
        <v>0</v>
      </c>
      <c r="X66" s="14">
        <f>(U66+V66)+W66</f>
        <v>2</v>
      </c>
      <c r="Y66" s="14" t="s">
        <v>106</v>
      </c>
      <c r="Z66" s="14" t="s">
        <v>40</v>
      </c>
      <c r="AA66" s="14"/>
      <c r="AB66" s="14"/>
      <c r="AC66" s="14"/>
      <c r="AD66" s="14" t="s">
        <v>107</v>
      </c>
      <c r="AE66" s="14"/>
      <c r="AF66" s="100"/>
    </row>
    <row r="67" spans="2:32" ht="14.25" customHeight="1">
      <c r="B67" s="129"/>
      <c r="C67" s="135"/>
      <c r="D67" s="151"/>
      <c r="E67" s="135"/>
      <c r="F67" s="106" t="s">
        <v>53</v>
      </c>
      <c r="G67" s="14" t="s">
        <v>108</v>
      </c>
      <c r="H67" s="14" t="s">
        <v>420</v>
      </c>
      <c r="I67" s="14" t="s">
        <v>109</v>
      </c>
      <c r="J67" s="14" t="s">
        <v>44</v>
      </c>
      <c r="K67" s="14" t="s">
        <v>44</v>
      </c>
      <c r="L67" s="14" t="s">
        <v>44</v>
      </c>
      <c r="M67" s="14">
        <v>2</v>
      </c>
      <c r="N67" s="14">
        <v>3</v>
      </c>
      <c r="O67" s="14">
        <f t="shared" si="22"/>
        <v>6</v>
      </c>
      <c r="P67" s="15" t="str">
        <f t="shared" si="23"/>
        <v>MEDIO</v>
      </c>
      <c r="Q67" s="14">
        <v>25</v>
      </c>
      <c r="R67" s="15">
        <f t="shared" si="24"/>
        <v>150</v>
      </c>
      <c r="S67" s="55" t="str">
        <f t="shared" si="25"/>
        <v>II</v>
      </c>
      <c r="T67" s="79" t="str">
        <f>IF(S67="IV","Aceptable",IF(S67="III","Aceptable",IF(S67="II","No Aceptable o Aceptable con control especifico", IF(S67="I","No Aceptable", ALSO))))</f>
        <v>No Aceptable o Aceptable con control especifico</v>
      </c>
      <c r="U67" s="14">
        <v>2</v>
      </c>
      <c r="V67" s="14">
        <v>0</v>
      </c>
      <c r="W67" s="14">
        <v>0</v>
      </c>
      <c r="X67" s="14">
        <f>(U67+V67)+W67</f>
        <v>2</v>
      </c>
      <c r="Y67" s="14" t="s">
        <v>110</v>
      </c>
      <c r="Z67" s="14" t="s">
        <v>40</v>
      </c>
      <c r="AA67" s="14"/>
      <c r="AB67" s="14"/>
      <c r="AC67" s="14" t="s">
        <v>111</v>
      </c>
      <c r="AD67" s="14" t="s">
        <v>112</v>
      </c>
      <c r="AE67" s="14"/>
      <c r="AF67" s="100"/>
    </row>
    <row r="68" spans="2:32" ht="14.25" customHeight="1">
      <c r="B68" s="129"/>
      <c r="C68" s="135"/>
      <c r="D68" s="151"/>
      <c r="E68" s="135"/>
      <c r="F68" s="106" t="s">
        <v>40</v>
      </c>
      <c r="G68" s="14" t="s">
        <v>65</v>
      </c>
      <c r="H68" s="14" t="s">
        <v>66</v>
      </c>
      <c r="I68" s="14" t="s">
        <v>67</v>
      </c>
      <c r="J68" s="14" t="s">
        <v>44</v>
      </c>
      <c r="K68" s="14" t="s">
        <v>44</v>
      </c>
      <c r="L68" s="14" t="s">
        <v>44</v>
      </c>
      <c r="M68" s="14">
        <v>2</v>
      </c>
      <c r="N68" s="14">
        <v>2</v>
      </c>
      <c r="O68" s="14">
        <f t="shared" si="22"/>
        <v>4</v>
      </c>
      <c r="P68" s="15" t="str">
        <f t="shared" si="23"/>
        <v>BAJO</v>
      </c>
      <c r="Q68" s="14">
        <v>10</v>
      </c>
      <c r="R68" s="15">
        <f t="shared" si="24"/>
        <v>40</v>
      </c>
      <c r="S68" s="55" t="str">
        <f t="shared" si="25"/>
        <v>III</v>
      </c>
      <c r="T68" s="79" t="s">
        <v>425</v>
      </c>
      <c r="U68" s="14">
        <v>2</v>
      </c>
      <c r="V68" s="14">
        <v>0</v>
      </c>
      <c r="W68" s="14">
        <v>0</v>
      </c>
      <c r="X68" s="14">
        <f>(U68+V68)+W68</f>
        <v>2</v>
      </c>
      <c r="Y68" s="14" t="s">
        <v>113</v>
      </c>
      <c r="Z68" s="14" t="s">
        <v>40</v>
      </c>
      <c r="AA68" s="14"/>
      <c r="AB68" s="14"/>
      <c r="AC68" s="14" t="s">
        <v>70</v>
      </c>
      <c r="AD68" s="14" t="s">
        <v>71</v>
      </c>
      <c r="AE68" s="14"/>
      <c r="AF68" s="100"/>
    </row>
    <row r="69" spans="2:32" ht="14.25" customHeight="1">
      <c r="B69" s="129"/>
      <c r="C69" s="135"/>
      <c r="D69" s="151"/>
      <c r="E69" s="135"/>
      <c r="F69" s="106" t="s">
        <v>40</v>
      </c>
      <c r="G69" s="14" t="s">
        <v>114</v>
      </c>
      <c r="H69" s="14" t="s">
        <v>421</v>
      </c>
      <c r="I69" s="14" t="s">
        <v>80</v>
      </c>
      <c r="J69" s="14" t="s">
        <v>115</v>
      </c>
      <c r="K69" s="14" t="s">
        <v>82</v>
      </c>
      <c r="L69" s="14" t="s">
        <v>44</v>
      </c>
      <c r="M69" s="14">
        <v>2</v>
      </c>
      <c r="N69" s="14">
        <v>2</v>
      </c>
      <c r="O69" s="14">
        <f t="shared" si="22"/>
        <v>4</v>
      </c>
      <c r="P69" s="15" t="str">
        <f t="shared" si="23"/>
        <v>BAJO</v>
      </c>
      <c r="Q69" s="14">
        <v>10</v>
      </c>
      <c r="R69" s="15">
        <f t="shared" si="24"/>
        <v>40</v>
      </c>
      <c r="S69" s="55" t="str">
        <f t="shared" si="25"/>
        <v>III</v>
      </c>
      <c r="T69" s="79" t="s">
        <v>425</v>
      </c>
      <c r="U69" s="14">
        <v>2</v>
      </c>
      <c r="V69" s="14">
        <v>0</v>
      </c>
      <c r="W69" s="14">
        <v>0</v>
      </c>
      <c r="X69" s="14">
        <v>5</v>
      </c>
      <c r="Y69" s="14" t="s">
        <v>116</v>
      </c>
      <c r="Z69" s="14" t="s">
        <v>40</v>
      </c>
      <c r="AA69" s="14"/>
      <c r="AB69" s="14"/>
      <c r="AC69" s="14" t="s">
        <v>117</v>
      </c>
      <c r="AD69" s="14" t="s">
        <v>84</v>
      </c>
      <c r="AE69" s="14"/>
      <c r="AF69" s="100"/>
    </row>
    <row r="70" spans="2:32" ht="14.25" customHeight="1" thickBot="1">
      <c r="B70" s="131"/>
      <c r="C70" s="137"/>
      <c r="D70" s="152"/>
      <c r="E70" s="137"/>
      <c r="F70" s="107" t="s">
        <v>40</v>
      </c>
      <c r="G70" s="17" t="s">
        <v>143</v>
      </c>
      <c r="H70" s="17" t="s">
        <v>423</v>
      </c>
      <c r="I70" s="17" t="s">
        <v>86</v>
      </c>
      <c r="J70" s="17" t="s">
        <v>87</v>
      </c>
      <c r="K70" s="17" t="s">
        <v>44</v>
      </c>
      <c r="L70" s="17" t="s">
        <v>44</v>
      </c>
      <c r="M70" s="17">
        <v>2</v>
      </c>
      <c r="N70" s="17">
        <v>2</v>
      </c>
      <c r="O70" s="17">
        <f t="shared" si="22"/>
        <v>4</v>
      </c>
      <c r="P70" s="18" t="str">
        <f t="shared" si="23"/>
        <v>BAJO</v>
      </c>
      <c r="Q70" s="17">
        <v>25</v>
      </c>
      <c r="R70" s="18">
        <f t="shared" si="24"/>
        <v>100</v>
      </c>
      <c r="S70" s="56" t="str">
        <f t="shared" si="25"/>
        <v>III</v>
      </c>
      <c r="T70" s="81" t="s">
        <v>425</v>
      </c>
      <c r="U70" s="17">
        <v>2</v>
      </c>
      <c r="V70" s="17">
        <v>0</v>
      </c>
      <c r="W70" s="17">
        <v>0</v>
      </c>
      <c r="X70" s="17">
        <f>(U70+V70+W70)</f>
        <v>2</v>
      </c>
      <c r="Y70" s="17" t="s">
        <v>88</v>
      </c>
      <c r="Z70" s="17" t="s">
        <v>40</v>
      </c>
      <c r="AA70" s="17"/>
      <c r="AB70" s="17"/>
      <c r="AC70" s="17"/>
      <c r="AD70" s="17" t="s">
        <v>92</v>
      </c>
      <c r="AE70" s="17"/>
      <c r="AF70" s="102"/>
    </row>
    <row r="71" spans="2:32" ht="14.25" customHeight="1" thickBot="1">
      <c r="E71" s="109"/>
      <c r="T71" s="77"/>
      <c r="AE71" s="113"/>
      <c r="AF71" s="112"/>
    </row>
    <row r="72" spans="2:32" ht="14.25" customHeight="1">
      <c r="B72" s="128" t="s">
        <v>380</v>
      </c>
      <c r="C72" s="134" t="s">
        <v>328</v>
      </c>
      <c r="D72" s="149" t="s">
        <v>150</v>
      </c>
      <c r="E72" s="148" t="s">
        <v>151</v>
      </c>
      <c r="F72" s="104" t="s">
        <v>40</v>
      </c>
      <c r="G72" s="51" t="s">
        <v>100</v>
      </c>
      <c r="H72" s="51" t="s">
        <v>432</v>
      </c>
      <c r="I72" s="51" t="s">
        <v>101</v>
      </c>
      <c r="J72" s="51" t="s">
        <v>44</v>
      </c>
      <c r="K72" s="51" t="s">
        <v>44</v>
      </c>
      <c r="L72" s="51" t="s">
        <v>44</v>
      </c>
      <c r="M72" s="51">
        <v>2</v>
      </c>
      <c r="N72" s="51">
        <v>3</v>
      </c>
      <c r="O72" s="51">
        <f t="shared" ref="O72:O82" si="26">M72*N72</f>
        <v>6</v>
      </c>
      <c r="P72" s="52" t="str">
        <f t="shared" ref="P72:P82" si="27">IF(AND(O72&gt;=2,O72&lt;=4),"BAJO",IF(AND(O72&gt;=6,O72&lt;=8),"MEDIO",IF(AND(O72&gt;=10,O72&lt;=20),"ALTO",IF(AND(O72&gt;=24,O72&lt;=40),"MUY ALTO"))))</f>
        <v>MEDIO</v>
      </c>
      <c r="Q72" s="51">
        <v>10</v>
      </c>
      <c r="R72" s="52">
        <f t="shared" ref="R72:R82" si="28">O72*Q72</f>
        <v>60</v>
      </c>
      <c r="S72" s="54" t="str">
        <f>IF(R72&lt;=20,"IV",IF(R72&lt;=120,"III",IF(R72&lt;=500,"II",IF(R72&lt;=4000,"I",FALSE))))</f>
        <v>III</v>
      </c>
      <c r="T72" s="78" t="s">
        <v>425</v>
      </c>
      <c r="U72" s="51">
        <v>16</v>
      </c>
      <c r="V72" s="51">
        <v>0</v>
      </c>
      <c r="W72" s="51">
        <v>0</v>
      </c>
      <c r="X72" s="51">
        <f>(U72+V72)+W72</f>
        <v>16</v>
      </c>
      <c r="Y72" s="51" t="s">
        <v>102</v>
      </c>
      <c r="Z72" s="51" t="s">
        <v>40</v>
      </c>
      <c r="AA72" s="51"/>
      <c r="AB72" s="51"/>
      <c r="AC72" s="51" t="s">
        <v>46</v>
      </c>
      <c r="AD72" s="51" t="s">
        <v>103</v>
      </c>
      <c r="AE72" s="20"/>
      <c r="AF72" s="99"/>
    </row>
    <row r="73" spans="2:32" ht="14.25" customHeight="1">
      <c r="B73" s="129"/>
      <c r="C73" s="135"/>
      <c r="D73" s="151"/>
      <c r="E73" s="135"/>
      <c r="F73" s="106" t="s">
        <v>40</v>
      </c>
      <c r="G73" s="14" t="s">
        <v>128</v>
      </c>
      <c r="H73" s="14" t="s">
        <v>42</v>
      </c>
      <c r="I73" s="14" t="s">
        <v>101</v>
      </c>
      <c r="J73" s="14" t="s">
        <v>44</v>
      </c>
      <c r="K73" s="14" t="s">
        <v>44</v>
      </c>
      <c r="L73" s="14" t="s">
        <v>44</v>
      </c>
      <c r="M73" s="14">
        <v>2</v>
      </c>
      <c r="N73" s="14">
        <v>3</v>
      </c>
      <c r="O73" s="14">
        <f>M73*N73</f>
        <v>6</v>
      </c>
      <c r="P73" s="15" t="str">
        <f>IF(AND(O73&gt;=2,O73&lt;=4),"BAJO",IF(AND(O73&gt;=6,O73&lt;=8),"MEDIO",IF(AND(O73&gt;=10,O73&lt;=20),"ALTO",IF(AND(O73&gt;=24,O73&lt;=40),"MUY ALTO"))))</f>
        <v>MEDIO</v>
      </c>
      <c r="Q73" s="14">
        <v>25</v>
      </c>
      <c r="R73" s="15">
        <f>O73*Q73</f>
        <v>150</v>
      </c>
      <c r="S73" s="55" t="str">
        <f>IF(R73&lt;=20,"IV",IF(R73&lt;=120,"III",IF(R73&lt;=500,"II",IF(R73&lt;=4000,"I",FALSE))))</f>
        <v>II</v>
      </c>
      <c r="T73" s="79" t="str">
        <f>IF(S73="IV","Aceptable",IF(S73="III","Aceptable",IF(S73="II","No Aceptable o Aceptable con control especifico", IF(S73="I","No Aceptable", ALSO))))</f>
        <v>No Aceptable o Aceptable con control especifico</v>
      </c>
      <c r="U73" s="14">
        <v>16</v>
      </c>
      <c r="V73" s="14">
        <v>0</v>
      </c>
      <c r="W73" s="14">
        <v>3</v>
      </c>
      <c r="X73" s="14">
        <v>6</v>
      </c>
      <c r="Y73" s="14" t="s">
        <v>102</v>
      </c>
      <c r="Z73" s="14" t="s">
        <v>40</v>
      </c>
      <c r="AA73" s="14"/>
      <c r="AB73" s="14"/>
      <c r="AC73" s="14" t="s">
        <v>46</v>
      </c>
      <c r="AD73" s="14" t="s">
        <v>103</v>
      </c>
      <c r="AE73" s="14"/>
      <c r="AF73" s="100"/>
    </row>
    <row r="74" spans="2:32" ht="14.25" customHeight="1">
      <c r="B74" s="129"/>
      <c r="C74" s="135"/>
      <c r="D74" s="151"/>
      <c r="E74" s="135"/>
      <c r="F74" s="106" t="s">
        <v>40</v>
      </c>
      <c r="G74" s="14" t="s">
        <v>152</v>
      </c>
      <c r="H74" s="14" t="s">
        <v>122</v>
      </c>
      <c r="I74" s="14" t="s">
        <v>153</v>
      </c>
      <c r="J74" s="14" t="s">
        <v>44</v>
      </c>
      <c r="K74" s="14" t="s">
        <v>44</v>
      </c>
      <c r="L74" s="14" t="s">
        <v>154</v>
      </c>
      <c r="M74" s="14">
        <v>2</v>
      </c>
      <c r="N74" s="14">
        <v>4</v>
      </c>
      <c r="O74" s="14">
        <f>M74*N74</f>
        <v>8</v>
      </c>
      <c r="P74" s="15" t="str">
        <f>IF(AND(O74&gt;=2,O74&lt;=4),"BAJO",IF(AND(O74&gt;=6,O74&lt;=8),"MEDIO",IF(AND(O74&gt;=10,O74&lt;=20),"ALTO",IF(AND(O74&gt;=24,O74&lt;=40),"MUY ALTO"))))</f>
        <v>MEDIO</v>
      </c>
      <c r="Q74" s="14">
        <v>25</v>
      </c>
      <c r="R74" s="15">
        <f>O74*Q74</f>
        <v>200</v>
      </c>
      <c r="S74" s="55" t="str">
        <f t="shared" ref="S74:S82" si="29">IF(R74&lt;=20,"IV",IF(R74&lt;=120,"III",IF(R74&lt;=500,"II",IF(R74&lt;=4000,"I",FALSE))))</f>
        <v>II</v>
      </c>
      <c r="T74" s="79" t="str">
        <f>IF(S74="IV","Aceptable",IF(S74="III","Aceptable",IF(S74="II","No Aceptable o Aceptable con control especifico", IF(S74="I","No Aceptable", ALSO))))</f>
        <v>No Aceptable o Aceptable con control especifico</v>
      </c>
      <c r="U74" s="14">
        <v>16</v>
      </c>
      <c r="V74" s="14">
        <v>0</v>
      </c>
      <c r="W74" s="14">
        <v>3</v>
      </c>
      <c r="X74" s="14">
        <f t="shared" ref="X74:X82" si="30">(U74+V74+W74)</f>
        <v>19</v>
      </c>
      <c r="Y74" s="14" t="s">
        <v>155</v>
      </c>
      <c r="Z74" s="14" t="s">
        <v>40</v>
      </c>
      <c r="AA74" s="14"/>
      <c r="AB74" s="14"/>
      <c r="AC74" s="14" t="s">
        <v>156</v>
      </c>
      <c r="AD74" s="14"/>
      <c r="AE74" s="14"/>
      <c r="AF74" s="100"/>
    </row>
    <row r="75" spans="2:32" ht="14.25" customHeight="1">
      <c r="B75" s="129"/>
      <c r="C75" s="135"/>
      <c r="D75" s="151"/>
      <c r="E75" s="135"/>
      <c r="F75" s="106" t="s">
        <v>53</v>
      </c>
      <c r="G75" s="14" t="s">
        <v>349</v>
      </c>
      <c r="H75" s="14" t="s">
        <v>350</v>
      </c>
      <c r="I75" s="14" t="s">
        <v>362</v>
      </c>
      <c r="J75" s="14" t="s">
        <v>44</v>
      </c>
      <c r="K75" s="14" t="s">
        <v>339</v>
      </c>
      <c r="L75" s="14" t="s">
        <v>363</v>
      </c>
      <c r="M75" s="14">
        <v>2</v>
      </c>
      <c r="N75" s="14">
        <v>2</v>
      </c>
      <c r="O75" s="14">
        <f>M75*N75</f>
        <v>4</v>
      </c>
      <c r="P75" s="15" t="s">
        <v>325</v>
      </c>
      <c r="Q75" s="14">
        <v>10</v>
      </c>
      <c r="R75" s="15">
        <v>40</v>
      </c>
      <c r="S75" s="115" t="s">
        <v>442</v>
      </c>
      <c r="T75" s="79" t="s">
        <v>425</v>
      </c>
      <c r="U75" s="14">
        <v>16</v>
      </c>
      <c r="V75" s="14">
        <v>0</v>
      </c>
      <c r="W75" s="14">
        <v>3</v>
      </c>
      <c r="X75" s="14">
        <v>6</v>
      </c>
      <c r="Y75" s="14" t="s">
        <v>343</v>
      </c>
      <c r="Z75" s="14" t="s">
        <v>367</v>
      </c>
      <c r="AA75" s="14" t="s">
        <v>368</v>
      </c>
      <c r="AB75" s="14" t="s">
        <v>344</v>
      </c>
      <c r="AC75" s="14" t="s">
        <v>385</v>
      </c>
      <c r="AD75" s="14" t="s">
        <v>355</v>
      </c>
      <c r="AE75" s="14" t="s">
        <v>369</v>
      </c>
      <c r="AF75" s="100"/>
    </row>
    <row r="76" spans="2:32" ht="14.25" customHeight="1">
      <c r="B76" s="129"/>
      <c r="C76" s="135"/>
      <c r="D76" s="151"/>
      <c r="E76" s="135"/>
      <c r="F76" s="106" t="s">
        <v>40</v>
      </c>
      <c r="G76" s="14" t="s">
        <v>157</v>
      </c>
      <c r="H76" s="14" t="s">
        <v>122</v>
      </c>
      <c r="I76" s="14" t="s">
        <v>153</v>
      </c>
      <c r="J76" s="14" t="s">
        <v>44</v>
      </c>
      <c r="K76" s="14" t="s">
        <v>44</v>
      </c>
      <c r="L76" s="14" t="s">
        <v>154</v>
      </c>
      <c r="M76" s="14">
        <v>2</v>
      </c>
      <c r="N76" s="14">
        <v>4</v>
      </c>
      <c r="O76" s="14">
        <f>M76*N76</f>
        <v>8</v>
      </c>
      <c r="P76" s="15" t="str">
        <f>IF(AND(O76&gt;=2,O76&lt;=4),"BAJO",IF(AND(O76&gt;=6,O76&lt;=8),"MEDIO",IF(AND(O76&gt;=10,O76&lt;=20),"ALTO",IF(AND(O76&gt;=24,O76&lt;=40),"MUY ALTO"))))</f>
        <v>MEDIO</v>
      </c>
      <c r="Q76" s="14">
        <v>25</v>
      </c>
      <c r="R76" s="15">
        <f>O76*Q76</f>
        <v>200</v>
      </c>
      <c r="S76" s="55" t="str">
        <f t="shared" si="29"/>
        <v>II</v>
      </c>
      <c r="T76" s="79" t="str">
        <f>IF(S76="IV","Aceptable",IF(S76="III","Aceptable",IF(S76="II","No Aceptable o Aceptable con control especifico", IF(S76="I","No Aceptable", ALSO))))</f>
        <v>No Aceptable o Aceptable con control especifico</v>
      </c>
      <c r="U76" s="14">
        <v>16</v>
      </c>
      <c r="V76" s="14">
        <v>0</v>
      </c>
      <c r="W76" s="14">
        <v>3</v>
      </c>
      <c r="X76" s="14">
        <v>6</v>
      </c>
      <c r="Y76" s="14" t="s">
        <v>155</v>
      </c>
      <c r="Z76" s="14" t="s">
        <v>40</v>
      </c>
      <c r="AA76" s="14"/>
      <c r="AB76" s="14"/>
      <c r="AC76" s="14" t="s">
        <v>156</v>
      </c>
      <c r="AD76" s="14"/>
      <c r="AE76" s="14"/>
      <c r="AF76" s="100"/>
    </row>
    <row r="77" spans="2:32" ht="14.25" customHeight="1">
      <c r="B77" s="129"/>
      <c r="C77" s="135"/>
      <c r="D77" s="151"/>
      <c r="E77" s="135"/>
      <c r="F77" s="106" t="s">
        <v>40</v>
      </c>
      <c r="G77" s="14" t="s">
        <v>104</v>
      </c>
      <c r="H77" s="14" t="s">
        <v>49</v>
      </c>
      <c r="I77" s="14" t="s">
        <v>105</v>
      </c>
      <c r="J77" s="14" t="s">
        <v>44</v>
      </c>
      <c r="K77" s="14" t="s">
        <v>44</v>
      </c>
      <c r="L77" s="14" t="s">
        <v>44</v>
      </c>
      <c r="M77" s="14">
        <v>2</v>
      </c>
      <c r="N77" s="14">
        <v>4</v>
      </c>
      <c r="O77" s="14">
        <f t="shared" si="26"/>
        <v>8</v>
      </c>
      <c r="P77" s="15" t="str">
        <f t="shared" si="27"/>
        <v>MEDIO</v>
      </c>
      <c r="Q77" s="14">
        <v>25</v>
      </c>
      <c r="R77" s="15">
        <f t="shared" si="28"/>
        <v>200</v>
      </c>
      <c r="S77" s="55" t="str">
        <f t="shared" si="29"/>
        <v>II</v>
      </c>
      <c r="T77" s="79" t="str">
        <f>IF(S77="IV","Aceptable",IF(S77="III","Aceptable",IF(S77="II","No Aceptable o Aceptable con control especifico", IF(S77="I","No Aceptable", ALSO))))</f>
        <v>No Aceptable o Aceptable con control especifico</v>
      </c>
      <c r="U77" s="14">
        <v>16</v>
      </c>
      <c r="V77" s="14">
        <v>0</v>
      </c>
      <c r="W77" s="14">
        <v>3</v>
      </c>
      <c r="X77" s="14">
        <f t="shared" si="30"/>
        <v>19</v>
      </c>
      <c r="Y77" s="14" t="s">
        <v>106</v>
      </c>
      <c r="Z77" s="14" t="s">
        <v>40</v>
      </c>
      <c r="AA77" s="14"/>
      <c r="AB77" s="14"/>
      <c r="AC77" s="14"/>
      <c r="AD77" s="14" t="s">
        <v>107</v>
      </c>
      <c r="AE77" s="14"/>
      <c r="AF77" s="100"/>
    </row>
    <row r="78" spans="2:32" ht="14.25" customHeight="1">
      <c r="B78" s="129"/>
      <c r="C78" s="135"/>
      <c r="D78" s="151"/>
      <c r="E78" s="135"/>
      <c r="F78" s="106" t="s">
        <v>53</v>
      </c>
      <c r="G78" s="14" t="s">
        <v>108</v>
      </c>
      <c r="H78" s="14" t="s">
        <v>55</v>
      </c>
      <c r="I78" s="14" t="s">
        <v>109</v>
      </c>
      <c r="J78" s="14" t="s">
        <v>44</v>
      </c>
      <c r="K78" s="14" t="s">
        <v>44</v>
      </c>
      <c r="L78" s="14" t="s">
        <v>44</v>
      </c>
      <c r="M78" s="14">
        <v>2</v>
      </c>
      <c r="N78" s="14">
        <v>3</v>
      </c>
      <c r="O78" s="14">
        <f t="shared" si="26"/>
        <v>6</v>
      </c>
      <c r="P78" s="15" t="str">
        <f t="shared" si="27"/>
        <v>MEDIO</v>
      </c>
      <c r="Q78" s="14">
        <v>25</v>
      </c>
      <c r="R78" s="15">
        <f t="shared" si="28"/>
        <v>150</v>
      </c>
      <c r="S78" s="55" t="str">
        <f t="shared" si="29"/>
        <v>II</v>
      </c>
      <c r="T78" s="79" t="str">
        <f>IF(S78="IV","Aceptable",IF(S78="III","Aceptable",IF(S78="II","No Aceptable o Aceptable con control especifico", IF(S78="I","No Aceptable", ALSO))))</f>
        <v>No Aceptable o Aceptable con control especifico</v>
      </c>
      <c r="U78" s="14">
        <v>16</v>
      </c>
      <c r="V78" s="14">
        <v>0</v>
      </c>
      <c r="W78" s="14">
        <v>3</v>
      </c>
      <c r="X78" s="14">
        <f t="shared" si="30"/>
        <v>19</v>
      </c>
      <c r="Y78" s="14" t="s">
        <v>110</v>
      </c>
      <c r="Z78" s="14" t="s">
        <v>40</v>
      </c>
      <c r="AA78" s="14"/>
      <c r="AB78" s="14"/>
      <c r="AC78" s="14" t="s">
        <v>111</v>
      </c>
      <c r="AD78" s="14" t="s">
        <v>112</v>
      </c>
      <c r="AE78" s="14"/>
      <c r="AF78" s="100"/>
    </row>
    <row r="79" spans="2:32" ht="14.25" customHeight="1">
      <c r="B79" s="129"/>
      <c r="C79" s="135"/>
      <c r="D79" s="151"/>
      <c r="E79" s="135"/>
      <c r="F79" s="106" t="s">
        <v>40</v>
      </c>
      <c r="G79" s="14" t="s">
        <v>65</v>
      </c>
      <c r="H79" s="14" t="s">
        <v>66</v>
      </c>
      <c r="I79" s="14" t="s">
        <v>67</v>
      </c>
      <c r="J79" s="14" t="s">
        <v>44</v>
      </c>
      <c r="K79" s="14" t="s">
        <v>44</v>
      </c>
      <c r="L79" s="14" t="s">
        <v>44</v>
      </c>
      <c r="M79" s="14">
        <v>2</v>
      </c>
      <c r="N79" s="14">
        <v>2</v>
      </c>
      <c r="O79" s="14">
        <f t="shared" si="26"/>
        <v>4</v>
      </c>
      <c r="P79" s="15" t="str">
        <f t="shared" si="27"/>
        <v>BAJO</v>
      </c>
      <c r="Q79" s="14">
        <v>25</v>
      </c>
      <c r="R79" s="15">
        <f t="shared" si="28"/>
        <v>100</v>
      </c>
      <c r="S79" s="55" t="str">
        <f t="shared" si="29"/>
        <v>III</v>
      </c>
      <c r="T79" s="79" t="s">
        <v>425</v>
      </c>
      <c r="U79" s="14">
        <v>16</v>
      </c>
      <c r="V79" s="14">
        <v>0</v>
      </c>
      <c r="W79" s="14">
        <v>3</v>
      </c>
      <c r="X79" s="14">
        <f t="shared" si="30"/>
        <v>19</v>
      </c>
      <c r="Y79" s="14" t="s">
        <v>113</v>
      </c>
      <c r="Z79" s="14" t="s">
        <v>40</v>
      </c>
      <c r="AA79" s="14"/>
      <c r="AB79" s="14"/>
      <c r="AC79" s="14" t="s">
        <v>70</v>
      </c>
      <c r="AD79" s="14" t="s">
        <v>71</v>
      </c>
      <c r="AE79" s="14"/>
      <c r="AF79" s="100"/>
    </row>
    <row r="80" spans="2:32" ht="14.25" customHeight="1">
      <c r="B80" s="129"/>
      <c r="C80" s="135"/>
      <c r="D80" s="151"/>
      <c r="E80" s="135"/>
      <c r="F80" s="106" t="s">
        <v>40</v>
      </c>
      <c r="G80" s="14" t="s">
        <v>114</v>
      </c>
      <c r="H80" s="14" t="s">
        <v>79</v>
      </c>
      <c r="I80" s="14" t="s">
        <v>80</v>
      </c>
      <c r="J80" s="14" t="s">
        <v>115</v>
      </c>
      <c r="K80" s="14" t="s">
        <v>82</v>
      </c>
      <c r="L80" s="14" t="s">
        <v>44</v>
      </c>
      <c r="M80" s="14">
        <v>2</v>
      </c>
      <c r="N80" s="14">
        <v>2</v>
      </c>
      <c r="O80" s="14">
        <f t="shared" si="26"/>
        <v>4</v>
      </c>
      <c r="P80" s="15" t="str">
        <f t="shared" si="27"/>
        <v>BAJO</v>
      </c>
      <c r="Q80" s="14">
        <v>10</v>
      </c>
      <c r="R80" s="15">
        <f t="shared" si="28"/>
        <v>40</v>
      </c>
      <c r="S80" s="55" t="str">
        <f t="shared" si="29"/>
        <v>III</v>
      </c>
      <c r="T80" s="79" t="s">
        <v>425</v>
      </c>
      <c r="U80" s="14">
        <v>16</v>
      </c>
      <c r="V80" s="14">
        <v>0</v>
      </c>
      <c r="W80" s="14">
        <v>3</v>
      </c>
      <c r="X80" s="14">
        <f t="shared" si="30"/>
        <v>19</v>
      </c>
      <c r="Y80" s="14" t="s">
        <v>116</v>
      </c>
      <c r="Z80" s="14" t="s">
        <v>40</v>
      </c>
      <c r="AA80" s="14"/>
      <c r="AB80" s="14"/>
      <c r="AC80" s="14" t="s">
        <v>117</v>
      </c>
      <c r="AD80" s="14" t="s">
        <v>84</v>
      </c>
      <c r="AE80" s="14"/>
      <c r="AF80" s="100"/>
    </row>
    <row r="81" spans="2:32" ht="14.25" customHeight="1">
      <c r="B81" s="130"/>
      <c r="C81" s="136"/>
      <c r="D81" s="153"/>
      <c r="E81" s="135"/>
      <c r="F81" s="106" t="s">
        <v>40</v>
      </c>
      <c r="G81" s="14" t="s">
        <v>158</v>
      </c>
      <c r="H81" s="14" t="s">
        <v>85</v>
      </c>
      <c r="I81" s="14" t="s">
        <v>86</v>
      </c>
      <c r="J81" s="14" t="s">
        <v>44</v>
      </c>
      <c r="K81" s="14" t="s">
        <v>373</v>
      </c>
      <c r="L81" s="14" t="s">
        <v>374</v>
      </c>
      <c r="M81" s="14">
        <v>2</v>
      </c>
      <c r="N81" s="14">
        <v>3</v>
      </c>
      <c r="O81" s="14">
        <f>M81*N81</f>
        <v>6</v>
      </c>
      <c r="P81" s="15" t="str">
        <f>IF(AND(O81&gt;=2,O81&lt;=4),"BAJO",IF(AND(O81&gt;=6,O81&lt;=8),"MEDIO",IF(AND(O81&gt;=10,O81&lt;=20),"ALTO",IF(AND(O81&gt;=24,O81&lt;=40),"MUY ALTO"))))</f>
        <v>MEDIO</v>
      </c>
      <c r="Q81" s="14">
        <v>25</v>
      </c>
      <c r="R81" s="15">
        <f>O81*Q81</f>
        <v>150</v>
      </c>
      <c r="S81" s="55" t="str">
        <f t="shared" si="29"/>
        <v>II</v>
      </c>
      <c r="T81" s="79" t="str">
        <f>IF(S81="IV","Aceptable",IF(S81="III","Aceptable",IF(S81="II","No Aceptable o Aceptable con control especifico", IF(S81="I","No Aceptable", ALSO))))</f>
        <v>No Aceptable o Aceptable con control especifico</v>
      </c>
      <c r="U81" s="14">
        <v>16</v>
      </c>
      <c r="V81" s="14">
        <v>0</v>
      </c>
      <c r="W81" s="14">
        <v>3</v>
      </c>
      <c r="X81" s="14">
        <f t="shared" si="30"/>
        <v>19</v>
      </c>
      <c r="Y81" s="14" t="s">
        <v>88</v>
      </c>
      <c r="Z81" s="14" t="s">
        <v>40</v>
      </c>
      <c r="AA81" s="14"/>
      <c r="AB81" s="14"/>
      <c r="AC81" s="14"/>
      <c r="AD81" s="14" t="s">
        <v>89</v>
      </c>
      <c r="AE81" s="14"/>
      <c r="AF81" s="100"/>
    </row>
    <row r="82" spans="2:32" ht="14.25" customHeight="1" thickBot="1">
      <c r="B82" s="131"/>
      <c r="C82" s="137"/>
      <c r="D82" s="152"/>
      <c r="E82" s="137"/>
      <c r="F82" s="107" t="s">
        <v>40</v>
      </c>
      <c r="G82" s="17" t="s">
        <v>159</v>
      </c>
      <c r="H82" s="17" t="s">
        <v>91</v>
      </c>
      <c r="I82" s="17" t="s">
        <v>86</v>
      </c>
      <c r="J82" s="17" t="s">
        <v>87</v>
      </c>
      <c r="K82" s="17" t="s">
        <v>44</v>
      </c>
      <c r="L82" s="17" t="s">
        <v>44</v>
      </c>
      <c r="M82" s="17">
        <v>2</v>
      </c>
      <c r="N82" s="17">
        <v>2</v>
      </c>
      <c r="O82" s="17">
        <f t="shared" si="26"/>
        <v>4</v>
      </c>
      <c r="P82" s="18" t="str">
        <f t="shared" si="27"/>
        <v>BAJO</v>
      </c>
      <c r="Q82" s="17">
        <v>25</v>
      </c>
      <c r="R82" s="18">
        <f t="shared" si="28"/>
        <v>100</v>
      </c>
      <c r="S82" s="56" t="str">
        <f t="shared" si="29"/>
        <v>III</v>
      </c>
      <c r="T82" s="81" t="s">
        <v>425</v>
      </c>
      <c r="U82" s="17">
        <v>16</v>
      </c>
      <c r="V82" s="17">
        <v>0</v>
      </c>
      <c r="W82" s="17">
        <v>3</v>
      </c>
      <c r="X82" s="17">
        <f t="shared" si="30"/>
        <v>19</v>
      </c>
      <c r="Y82" s="17" t="s">
        <v>88</v>
      </c>
      <c r="Z82" s="17" t="s">
        <v>40</v>
      </c>
      <c r="AA82" s="17"/>
      <c r="AB82" s="17"/>
      <c r="AC82" s="17"/>
      <c r="AD82" s="17" t="s">
        <v>92</v>
      </c>
      <c r="AE82" s="17"/>
      <c r="AF82" s="102"/>
    </row>
    <row r="83" spans="2:32" ht="14.25" customHeight="1" thickBot="1">
      <c r="E83" s="109"/>
      <c r="T83" s="77"/>
      <c r="AE83" s="113"/>
      <c r="AF83" s="112"/>
    </row>
    <row r="84" spans="2:32" ht="14.25" customHeight="1">
      <c r="B84" s="156" t="s">
        <v>378</v>
      </c>
      <c r="C84" s="134" t="s">
        <v>328</v>
      </c>
      <c r="D84" s="149" t="s">
        <v>160</v>
      </c>
      <c r="E84" s="148" t="s">
        <v>161</v>
      </c>
      <c r="F84" s="104" t="s">
        <v>40</v>
      </c>
      <c r="G84" s="51" t="s">
        <v>100</v>
      </c>
      <c r="H84" s="51" t="s">
        <v>432</v>
      </c>
      <c r="I84" s="51" t="s">
        <v>101</v>
      </c>
      <c r="J84" s="51" t="s">
        <v>44</v>
      </c>
      <c r="K84" s="51" t="s">
        <v>44</v>
      </c>
      <c r="L84" s="51" t="s">
        <v>428</v>
      </c>
      <c r="M84" s="51">
        <v>2</v>
      </c>
      <c r="N84" s="51">
        <v>2</v>
      </c>
      <c r="O84" s="14">
        <v>4</v>
      </c>
      <c r="P84" s="15" t="s">
        <v>325</v>
      </c>
      <c r="Q84" s="51">
        <v>10</v>
      </c>
      <c r="R84" s="52">
        <f t="shared" ref="R84:R92" si="31">O84*Q84</f>
        <v>40</v>
      </c>
      <c r="S84" s="54" t="str">
        <f>IF(R84&lt;=20,"IV",IF(R84&lt;=120,"III",IF(R84&lt;=500,"II",IF(R84&lt;=4000,"I",FALSE))))</f>
        <v>III</v>
      </c>
      <c r="T84" s="78" t="s">
        <v>425</v>
      </c>
      <c r="U84" s="51">
        <v>2</v>
      </c>
      <c r="V84" s="51">
        <v>0</v>
      </c>
      <c r="W84" s="51">
        <v>0</v>
      </c>
      <c r="X84" s="51">
        <f>(U84+V84)+W84</f>
        <v>2</v>
      </c>
      <c r="Y84" s="51" t="s">
        <v>102</v>
      </c>
      <c r="Z84" s="51" t="s">
        <v>40</v>
      </c>
      <c r="AA84" s="51"/>
      <c r="AB84" s="51"/>
      <c r="AC84" s="51" t="s">
        <v>46</v>
      </c>
      <c r="AD84" s="51" t="s">
        <v>103</v>
      </c>
      <c r="AE84" s="20"/>
      <c r="AF84" s="99"/>
    </row>
    <row r="85" spans="2:32" ht="14.25" customHeight="1">
      <c r="B85" s="157"/>
      <c r="C85" s="135"/>
      <c r="D85" s="151"/>
      <c r="E85" s="135"/>
      <c r="F85" s="106" t="s">
        <v>40</v>
      </c>
      <c r="G85" s="14" t="s">
        <v>152</v>
      </c>
      <c r="H85" s="14" t="s">
        <v>122</v>
      </c>
      <c r="I85" s="14" t="s">
        <v>153</v>
      </c>
      <c r="J85" s="14" t="s">
        <v>44</v>
      </c>
      <c r="K85" s="14" t="s">
        <v>44</v>
      </c>
      <c r="L85" s="14" t="s">
        <v>154</v>
      </c>
      <c r="M85" s="14">
        <v>2</v>
      </c>
      <c r="N85" s="14">
        <v>4</v>
      </c>
      <c r="O85" s="14">
        <f t="shared" ref="O85:O92" si="32">M85*N85</f>
        <v>8</v>
      </c>
      <c r="P85" s="15" t="s">
        <v>326</v>
      </c>
      <c r="Q85" s="14">
        <v>25</v>
      </c>
      <c r="R85" s="15">
        <f t="shared" si="31"/>
        <v>200</v>
      </c>
      <c r="S85" s="55" t="str">
        <f t="shared" ref="S85:S92" si="33">IF(R85&lt;=20,"IV",IF(R85&lt;=120,"III",IF(R85&lt;=500,"II",IF(R85&lt;=4000,"I",FALSE))))</f>
        <v>II</v>
      </c>
      <c r="T85" s="79" t="str">
        <f>IF(S85="IV","Aceptable",IF(S85="III","Aceptable",IF(S85="II","No Aceptable o Aceptable con control especifico", IF(S85="I","No Aceptable", ALSO))))</f>
        <v>No Aceptable o Aceptable con control especifico</v>
      </c>
      <c r="U85" s="14">
        <v>2</v>
      </c>
      <c r="V85" s="14">
        <v>0</v>
      </c>
      <c r="W85" s="14">
        <v>0</v>
      </c>
      <c r="X85" s="14">
        <f t="shared" ref="X85:X92" si="34">(U85+V85+W85)</f>
        <v>2</v>
      </c>
      <c r="Y85" s="14" t="s">
        <v>155</v>
      </c>
      <c r="Z85" s="14" t="s">
        <v>40</v>
      </c>
      <c r="AA85" s="14"/>
      <c r="AB85" s="14"/>
      <c r="AC85" s="14" t="s">
        <v>156</v>
      </c>
      <c r="AD85" s="14"/>
      <c r="AE85" s="14"/>
      <c r="AF85" s="100"/>
    </row>
    <row r="86" spans="2:32" ht="14.25" customHeight="1">
      <c r="B86" s="157"/>
      <c r="C86" s="135"/>
      <c r="D86" s="151"/>
      <c r="E86" s="135"/>
      <c r="F86" s="106" t="s">
        <v>53</v>
      </c>
      <c r="G86" s="14" t="s">
        <v>349</v>
      </c>
      <c r="H86" s="14" t="s">
        <v>122</v>
      </c>
      <c r="I86" s="14" t="s">
        <v>362</v>
      </c>
      <c r="J86" s="14" t="s">
        <v>44</v>
      </c>
      <c r="K86" s="14" t="s">
        <v>339</v>
      </c>
      <c r="L86" s="14" t="s">
        <v>363</v>
      </c>
      <c r="M86" s="14">
        <v>2</v>
      </c>
      <c r="N86" s="14">
        <v>2</v>
      </c>
      <c r="O86" s="14">
        <f t="shared" si="32"/>
        <v>4</v>
      </c>
      <c r="P86" s="15" t="s">
        <v>325</v>
      </c>
      <c r="Q86" s="14">
        <v>10</v>
      </c>
      <c r="R86" s="15">
        <v>200</v>
      </c>
      <c r="S86" s="55" t="s">
        <v>286</v>
      </c>
      <c r="T86" s="79" t="s">
        <v>288</v>
      </c>
      <c r="U86" s="14">
        <v>2</v>
      </c>
      <c r="V86" s="14">
        <v>0</v>
      </c>
      <c r="W86" s="14">
        <v>0</v>
      </c>
      <c r="X86" s="14">
        <v>2</v>
      </c>
      <c r="Y86" s="14" t="s">
        <v>343</v>
      </c>
      <c r="Z86" s="14" t="s">
        <v>40</v>
      </c>
      <c r="AA86" s="14" t="s">
        <v>344</v>
      </c>
      <c r="AB86" s="14" t="s">
        <v>344</v>
      </c>
      <c r="AC86" s="14" t="s">
        <v>385</v>
      </c>
      <c r="AD86" s="14" t="s">
        <v>355</v>
      </c>
      <c r="AE86" s="14" t="s">
        <v>387</v>
      </c>
      <c r="AF86" s="100"/>
    </row>
    <row r="87" spans="2:32" ht="14.25" customHeight="1">
      <c r="B87" s="157"/>
      <c r="C87" s="135"/>
      <c r="D87" s="151"/>
      <c r="E87" s="135"/>
      <c r="F87" s="106" t="s">
        <v>40</v>
      </c>
      <c r="G87" s="14" t="s">
        <v>162</v>
      </c>
      <c r="H87" s="14" t="s">
        <v>122</v>
      </c>
      <c r="I87" s="14" t="s">
        <v>153</v>
      </c>
      <c r="J87" s="14" t="s">
        <v>44</v>
      </c>
      <c r="K87" s="14" t="s">
        <v>44</v>
      </c>
      <c r="L87" s="14" t="s">
        <v>154</v>
      </c>
      <c r="M87" s="14">
        <v>2</v>
      </c>
      <c r="N87" s="14">
        <v>3</v>
      </c>
      <c r="O87" s="14">
        <f t="shared" si="32"/>
        <v>6</v>
      </c>
      <c r="P87" s="15" t="s">
        <v>326</v>
      </c>
      <c r="Q87" s="14">
        <v>25</v>
      </c>
      <c r="R87" s="15">
        <f t="shared" si="31"/>
        <v>150</v>
      </c>
      <c r="S87" s="55" t="str">
        <f t="shared" si="33"/>
        <v>II</v>
      </c>
      <c r="T87" s="79" t="str">
        <f>IF(S87="IV","Aceptable",IF(S87="III","Aceptable",IF(S87="II","No Aceptable o Aceptable con control especifico", IF(S87="I","No Aceptable", ALSO))))</f>
        <v>No Aceptable o Aceptable con control especifico</v>
      </c>
      <c r="U87" s="14">
        <v>2</v>
      </c>
      <c r="V87" s="14">
        <v>0</v>
      </c>
      <c r="W87" s="14">
        <v>0</v>
      </c>
      <c r="X87" s="14">
        <f t="shared" si="34"/>
        <v>2</v>
      </c>
      <c r="Y87" s="14" t="s">
        <v>155</v>
      </c>
      <c r="Z87" s="14" t="s">
        <v>40</v>
      </c>
      <c r="AA87" s="14"/>
      <c r="AB87" s="14"/>
      <c r="AC87" s="14" t="s">
        <v>156</v>
      </c>
      <c r="AD87" s="14"/>
      <c r="AE87" s="14"/>
      <c r="AF87" s="100"/>
    </row>
    <row r="88" spans="2:32" ht="14.25" customHeight="1">
      <c r="B88" s="157"/>
      <c r="C88" s="135"/>
      <c r="D88" s="151"/>
      <c r="E88" s="135"/>
      <c r="F88" s="106" t="s">
        <v>40</v>
      </c>
      <c r="G88" s="14" t="s">
        <v>163</v>
      </c>
      <c r="H88" s="14" t="s">
        <v>164</v>
      </c>
      <c r="I88" s="14" t="s">
        <v>165</v>
      </c>
      <c r="J88" s="14" t="s">
        <v>44</v>
      </c>
      <c r="K88" s="14" t="s">
        <v>44</v>
      </c>
      <c r="L88" s="14" t="s">
        <v>166</v>
      </c>
      <c r="M88" s="14">
        <v>2</v>
      </c>
      <c r="N88" s="14">
        <v>2</v>
      </c>
      <c r="O88" s="14">
        <f>M88*N88</f>
        <v>4</v>
      </c>
      <c r="P88" s="15" t="s">
        <v>325</v>
      </c>
      <c r="Q88" s="14">
        <v>25</v>
      </c>
      <c r="R88" s="15">
        <f>O88*Q88</f>
        <v>100</v>
      </c>
      <c r="S88" s="55" t="str">
        <f>IF(R88&lt;=20,"IV",IF(R88&lt;=120,"III",IF(R88&lt;=500,"II",IF(R88&lt;=4000,"I",FALSE))))</f>
        <v>III</v>
      </c>
      <c r="T88" s="79" t="s">
        <v>425</v>
      </c>
      <c r="U88" s="14">
        <v>2</v>
      </c>
      <c r="V88" s="14">
        <v>0</v>
      </c>
      <c r="W88" s="14">
        <v>0</v>
      </c>
      <c r="X88" s="14">
        <v>2</v>
      </c>
      <c r="Y88" s="14" t="s">
        <v>167</v>
      </c>
      <c r="Z88" s="14" t="s">
        <v>40</v>
      </c>
      <c r="AA88" s="14"/>
      <c r="AB88" s="14"/>
      <c r="AC88" s="14"/>
      <c r="AD88" s="14" t="s">
        <v>168</v>
      </c>
      <c r="AE88" s="14" t="s">
        <v>169</v>
      </c>
      <c r="AF88" s="100"/>
    </row>
    <row r="89" spans="2:32" ht="14.25" customHeight="1">
      <c r="B89" s="157"/>
      <c r="C89" s="135"/>
      <c r="D89" s="151"/>
      <c r="E89" s="135"/>
      <c r="F89" s="106" t="s">
        <v>40</v>
      </c>
      <c r="G89" s="14" t="s">
        <v>104</v>
      </c>
      <c r="H89" s="14" t="s">
        <v>49</v>
      </c>
      <c r="I89" s="14" t="s">
        <v>105</v>
      </c>
      <c r="J89" s="14" t="s">
        <v>44</v>
      </c>
      <c r="K89" s="14" t="s">
        <v>44</v>
      </c>
      <c r="L89" s="14" t="s">
        <v>44</v>
      </c>
      <c r="M89" s="14">
        <v>2</v>
      </c>
      <c r="N89" s="14">
        <v>4</v>
      </c>
      <c r="O89" s="14">
        <f t="shared" si="32"/>
        <v>8</v>
      </c>
      <c r="P89" s="15" t="s">
        <v>326</v>
      </c>
      <c r="Q89" s="14">
        <v>25</v>
      </c>
      <c r="R89" s="15">
        <f t="shared" si="31"/>
        <v>200</v>
      </c>
      <c r="S89" s="55" t="str">
        <f t="shared" si="33"/>
        <v>II</v>
      </c>
      <c r="T89" s="79" t="str">
        <f>IF(S89="IV","Aceptable",IF(S89="III","Aceptable",IF(S89="II","No Aceptable o Aceptable con control especifico", IF(S89="I","No Aceptable", ALSO))))</f>
        <v>No Aceptable o Aceptable con control especifico</v>
      </c>
      <c r="U89" s="14">
        <v>2</v>
      </c>
      <c r="V89" s="14">
        <v>0</v>
      </c>
      <c r="W89" s="14">
        <v>0</v>
      </c>
      <c r="X89" s="14">
        <f t="shared" si="34"/>
        <v>2</v>
      </c>
      <c r="Y89" s="14" t="s">
        <v>106</v>
      </c>
      <c r="Z89" s="14" t="s">
        <v>40</v>
      </c>
      <c r="AA89" s="14"/>
      <c r="AB89" s="14"/>
      <c r="AC89" s="14"/>
      <c r="AD89" s="14" t="s">
        <v>107</v>
      </c>
      <c r="AE89" s="14"/>
      <c r="AF89" s="100"/>
    </row>
    <row r="90" spans="2:32" ht="14.25" customHeight="1">
      <c r="B90" s="157"/>
      <c r="C90" s="135"/>
      <c r="D90" s="151"/>
      <c r="E90" s="135"/>
      <c r="F90" s="106" t="s">
        <v>53</v>
      </c>
      <c r="G90" s="14" t="s">
        <v>108</v>
      </c>
      <c r="H90" s="14" t="s">
        <v>420</v>
      </c>
      <c r="I90" s="14" t="s">
        <v>109</v>
      </c>
      <c r="J90" s="14" t="s">
        <v>44</v>
      </c>
      <c r="K90" s="14" t="s">
        <v>44</v>
      </c>
      <c r="L90" s="14" t="s">
        <v>44</v>
      </c>
      <c r="M90" s="14">
        <v>2</v>
      </c>
      <c r="N90" s="14">
        <v>3</v>
      </c>
      <c r="O90" s="14">
        <f t="shared" si="32"/>
        <v>6</v>
      </c>
      <c r="P90" s="15" t="s">
        <v>326</v>
      </c>
      <c r="Q90" s="14">
        <v>25</v>
      </c>
      <c r="R90" s="15">
        <f t="shared" si="31"/>
        <v>150</v>
      </c>
      <c r="S90" s="55" t="str">
        <f t="shared" si="33"/>
        <v>II</v>
      </c>
      <c r="T90" s="79" t="str">
        <f>IF(S90="IV","Aceptable",IF(S90="III","Aceptable",IF(S90="II","No Aceptable o Aceptable con control especifico", IF(S90="I","No Aceptable", ALSO))))</f>
        <v>No Aceptable o Aceptable con control especifico</v>
      </c>
      <c r="U90" s="14">
        <v>2</v>
      </c>
      <c r="V90" s="14">
        <v>0</v>
      </c>
      <c r="W90" s="14">
        <v>0</v>
      </c>
      <c r="X90" s="14">
        <f t="shared" si="34"/>
        <v>2</v>
      </c>
      <c r="Y90" s="14" t="s">
        <v>110</v>
      </c>
      <c r="Z90" s="14" t="s">
        <v>40</v>
      </c>
      <c r="AA90" s="14"/>
      <c r="AB90" s="14"/>
      <c r="AC90" s="14" t="s">
        <v>111</v>
      </c>
      <c r="AD90" s="14" t="s">
        <v>112</v>
      </c>
      <c r="AE90" s="14"/>
      <c r="AF90" s="100"/>
    </row>
    <row r="91" spans="2:32" ht="14.25" customHeight="1" thickBot="1">
      <c r="B91" s="157"/>
      <c r="C91" s="135"/>
      <c r="D91" s="151"/>
      <c r="E91" s="135"/>
      <c r="F91" s="106" t="s">
        <v>40</v>
      </c>
      <c r="G91" s="14" t="s">
        <v>65</v>
      </c>
      <c r="H91" s="14" t="s">
        <v>66</v>
      </c>
      <c r="I91" s="14" t="s">
        <v>67</v>
      </c>
      <c r="J91" s="14" t="s">
        <v>44</v>
      </c>
      <c r="K91" s="14" t="s">
        <v>44</v>
      </c>
      <c r="L91" s="14" t="s">
        <v>44</v>
      </c>
      <c r="M91" s="14">
        <v>2</v>
      </c>
      <c r="N91" s="14">
        <v>2</v>
      </c>
      <c r="O91" s="20">
        <f t="shared" si="32"/>
        <v>4</v>
      </c>
      <c r="P91" s="75" t="s">
        <v>325</v>
      </c>
      <c r="Q91" s="14">
        <v>10</v>
      </c>
      <c r="R91" s="15">
        <f t="shared" si="31"/>
        <v>40</v>
      </c>
      <c r="S91" s="55" t="str">
        <f t="shared" si="33"/>
        <v>III</v>
      </c>
      <c r="T91" s="79" t="s">
        <v>425</v>
      </c>
      <c r="U91" s="14">
        <v>2</v>
      </c>
      <c r="V91" s="14">
        <v>0</v>
      </c>
      <c r="W91" s="14">
        <v>0</v>
      </c>
      <c r="X91" s="14">
        <f t="shared" si="34"/>
        <v>2</v>
      </c>
      <c r="Y91" s="14" t="s">
        <v>113</v>
      </c>
      <c r="Z91" s="14" t="s">
        <v>40</v>
      </c>
      <c r="AA91" s="14"/>
      <c r="AB91" s="14"/>
      <c r="AC91" s="14" t="s">
        <v>70</v>
      </c>
      <c r="AD91" s="14" t="s">
        <v>71</v>
      </c>
      <c r="AE91" s="14"/>
      <c r="AF91" s="100"/>
    </row>
    <row r="92" spans="2:32" ht="14.25" customHeight="1" thickBot="1">
      <c r="B92" s="158"/>
      <c r="C92" s="137"/>
      <c r="D92" s="152"/>
      <c r="E92" s="137"/>
      <c r="F92" s="107" t="s">
        <v>40</v>
      </c>
      <c r="G92" s="17" t="s">
        <v>90</v>
      </c>
      <c r="H92" s="17" t="s">
        <v>423</v>
      </c>
      <c r="I92" s="17" t="s">
        <v>86</v>
      </c>
      <c r="J92" s="17" t="s">
        <v>87</v>
      </c>
      <c r="K92" s="17" t="s">
        <v>44</v>
      </c>
      <c r="L92" s="17" t="s">
        <v>44</v>
      </c>
      <c r="M92" s="17">
        <v>2</v>
      </c>
      <c r="N92" s="17">
        <v>2</v>
      </c>
      <c r="O92" s="17">
        <f t="shared" si="32"/>
        <v>4</v>
      </c>
      <c r="P92" s="52" t="s">
        <v>325</v>
      </c>
      <c r="Q92" s="17">
        <v>10</v>
      </c>
      <c r="R92" s="18">
        <f t="shared" si="31"/>
        <v>40</v>
      </c>
      <c r="S92" s="56" t="str">
        <f t="shared" si="33"/>
        <v>III</v>
      </c>
      <c r="T92" s="81" t="s">
        <v>425</v>
      </c>
      <c r="U92" s="17">
        <v>2</v>
      </c>
      <c r="V92" s="17">
        <v>0</v>
      </c>
      <c r="W92" s="17">
        <v>0</v>
      </c>
      <c r="X92" s="17">
        <f t="shared" si="34"/>
        <v>2</v>
      </c>
      <c r="Y92" s="17" t="s">
        <v>88</v>
      </c>
      <c r="Z92" s="17" t="s">
        <v>40</v>
      </c>
      <c r="AA92" s="17"/>
      <c r="AB92" s="17"/>
      <c r="AC92" s="17"/>
      <c r="AD92" s="17" t="s">
        <v>92</v>
      </c>
      <c r="AE92" s="17"/>
      <c r="AF92" s="102"/>
    </row>
    <row r="93" spans="2:32" ht="14.25" customHeight="1" thickBot="1">
      <c r="E93" s="109"/>
      <c r="T93" s="77"/>
      <c r="AE93" s="113"/>
      <c r="AF93" s="112"/>
    </row>
    <row r="94" spans="2:32" ht="14.25" customHeight="1">
      <c r="B94" s="156" t="s">
        <v>376</v>
      </c>
      <c r="C94" s="134" t="s">
        <v>330</v>
      </c>
      <c r="D94" s="149" t="s">
        <v>170</v>
      </c>
      <c r="E94" s="148" t="s">
        <v>171</v>
      </c>
      <c r="F94" s="104" t="s">
        <v>40</v>
      </c>
      <c r="G94" s="51" t="s">
        <v>172</v>
      </c>
      <c r="H94" s="51" t="s">
        <v>432</v>
      </c>
      <c r="I94" s="51" t="s">
        <v>101</v>
      </c>
      <c r="J94" s="51" t="s">
        <v>44</v>
      </c>
      <c r="K94" s="51" t="s">
        <v>44</v>
      </c>
      <c r="L94" s="51" t="s">
        <v>411</v>
      </c>
      <c r="M94" s="51">
        <v>6</v>
      </c>
      <c r="N94" s="51">
        <v>3</v>
      </c>
      <c r="O94" s="51">
        <f t="shared" ref="O94:O100" si="35">M94*N94</f>
        <v>18</v>
      </c>
      <c r="P94" s="52" t="str">
        <f t="shared" ref="P94:P100" si="36">IF(AND(O94&gt;=2,O94&lt;=4),"BAJO",IF(AND(O94&gt;=6,O94&lt;=8),"MEDIO",IF(AND(O94&gt;=10,O94&lt;=20),"ALTO",IF(AND(O94&gt;=24,O94&lt;=40),"MUY ALTO"))))</f>
        <v>ALTO</v>
      </c>
      <c r="Q94" s="51">
        <v>10</v>
      </c>
      <c r="R94" s="52">
        <f t="shared" ref="R94:R100" si="37">O94*Q94</f>
        <v>180</v>
      </c>
      <c r="S94" s="54" t="str">
        <f t="shared" ref="S94:S100" si="38">IF(R94&lt;=20,"IV",IF(R94&lt;=120,"III",IF(R94&lt;=500,"II",IF(R94&lt;=4000,"I",FALSE))))</f>
        <v>II</v>
      </c>
      <c r="T94" s="78" t="str">
        <f>IF(S94="IV","Aceptable",IF(S94="III","Aceptable",IF(S94="II","No Aceptable o Aceptable con control especifico", IF(S94="I","No Aceptable", ALSO))))</f>
        <v>No Aceptable o Aceptable con control especifico</v>
      </c>
      <c r="U94" s="51">
        <v>3</v>
      </c>
      <c r="V94" s="51">
        <v>0</v>
      </c>
      <c r="W94" s="51">
        <v>0</v>
      </c>
      <c r="X94" s="51">
        <f>(U94+V94)+W94</f>
        <v>3</v>
      </c>
      <c r="Y94" s="51" t="s">
        <v>102</v>
      </c>
      <c r="Z94" s="51" t="s">
        <v>40</v>
      </c>
      <c r="AA94" s="51"/>
      <c r="AB94" s="51"/>
      <c r="AC94" s="51" t="s">
        <v>46</v>
      </c>
      <c r="AD94" s="51" t="s">
        <v>103</v>
      </c>
      <c r="AE94" s="20"/>
      <c r="AF94" s="99"/>
    </row>
    <row r="95" spans="2:32" ht="14.25" customHeight="1">
      <c r="B95" s="159"/>
      <c r="C95" s="148"/>
      <c r="D95" s="150"/>
      <c r="E95" s="135"/>
      <c r="F95" s="105" t="s">
        <v>40</v>
      </c>
      <c r="G95" s="20" t="s">
        <v>349</v>
      </c>
      <c r="H95" s="20" t="s">
        <v>350</v>
      </c>
      <c r="I95" s="20" t="s">
        <v>362</v>
      </c>
      <c r="J95" s="20" t="s">
        <v>44</v>
      </c>
      <c r="K95" s="20" t="s">
        <v>339</v>
      </c>
      <c r="L95" s="20" t="s">
        <v>363</v>
      </c>
      <c r="M95" s="20">
        <v>2</v>
      </c>
      <c r="N95" s="20">
        <v>3</v>
      </c>
      <c r="O95" s="20">
        <f t="shared" si="35"/>
        <v>6</v>
      </c>
      <c r="P95" s="75" t="s">
        <v>326</v>
      </c>
      <c r="Q95" s="20">
        <v>25</v>
      </c>
      <c r="R95" s="75">
        <v>200</v>
      </c>
      <c r="S95" s="76" t="s">
        <v>286</v>
      </c>
      <c r="T95" s="83" t="s">
        <v>388</v>
      </c>
      <c r="U95" s="20">
        <v>3</v>
      </c>
      <c r="V95" s="20">
        <v>0</v>
      </c>
      <c r="W95" s="20">
        <v>0</v>
      </c>
      <c r="X95" s="20">
        <v>2</v>
      </c>
      <c r="Y95" s="20" t="s">
        <v>343</v>
      </c>
      <c r="Z95" s="20" t="s">
        <v>40</v>
      </c>
      <c r="AA95" s="20" t="s">
        <v>344</v>
      </c>
      <c r="AB95" s="20" t="s">
        <v>344</v>
      </c>
      <c r="AC95" s="20" t="s">
        <v>366</v>
      </c>
      <c r="AD95" s="20" t="s">
        <v>355</v>
      </c>
      <c r="AE95" s="14" t="s">
        <v>370</v>
      </c>
      <c r="AF95" s="100"/>
    </row>
    <row r="96" spans="2:32" ht="14.25" customHeight="1">
      <c r="B96" s="157"/>
      <c r="C96" s="135"/>
      <c r="D96" s="151"/>
      <c r="E96" s="135"/>
      <c r="F96" s="106" t="s">
        <v>40</v>
      </c>
      <c r="G96" s="14" t="s">
        <v>173</v>
      </c>
      <c r="H96" s="14" t="s">
        <v>122</v>
      </c>
      <c r="I96" s="14" t="s">
        <v>153</v>
      </c>
      <c r="J96" s="14" t="s">
        <v>44</v>
      </c>
      <c r="K96" s="14" t="s">
        <v>44</v>
      </c>
      <c r="L96" s="14" t="s">
        <v>154</v>
      </c>
      <c r="M96" s="14">
        <v>2</v>
      </c>
      <c r="N96" s="14">
        <v>3</v>
      </c>
      <c r="O96" s="20">
        <f t="shared" si="35"/>
        <v>6</v>
      </c>
      <c r="P96" s="15" t="str">
        <f t="shared" si="36"/>
        <v>MEDIO</v>
      </c>
      <c r="Q96" s="14">
        <v>25</v>
      </c>
      <c r="R96" s="15">
        <f t="shared" si="37"/>
        <v>150</v>
      </c>
      <c r="S96" s="55" t="str">
        <f t="shared" si="38"/>
        <v>II</v>
      </c>
      <c r="T96" s="79" t="str">
        <f>IF(S96="IV","Aceptable",IF(S96="III","Aceptable",IF(S96="II","No Aceptable o Aceptable con control especifico", IF(S96="I","No Aceptable", ALSO))))</f>
        <v>No Aceptable o Aceptable con control especifico</v>
      </c>
      <c r="U96" s="14">
        <v>1</v>
      </c>
      <c r="V96" s="14">
        <v>0</v>
      </c>
      <c r="W96" s="14">
        <v>0</v>
      </c>
      <c r="X96" s="14">
        <f>(U96+V96+W96)</f>
        <v>1</v>
      </c>
      <c r="Y96" s="14" t="s">
        <v>155</v>
      </c>
      <c r="Z96" s="14" t="s">
        <v>40</v>
      </c>
      <c r="AA96" s="14"/>
      <c r="AB96" s="14"/>
      <c r="AC96" s="14" t="s">
        <v>156</v>
      </c>
      <c r="AD96" s="14"/>
      <c r="AE96" s="14"/>
      <c r="AF96" s="100"/>
    </row>
    <row r="97" spans="2:32" ht="14.25" customHeight="1">
      <c r="B97" s="157"/>
      <c r="C97" s="135"/>
      <c r="D97" s="151"/>
      <c r="E97" s="135"/>
      <c r="F97" s="106" t="s">
        <v>40</v>
      </c>
      <c r="G97" s="14" t="s">
        <v>104</v>
      </c>
      <c r="H97" s="14" t="s">
        <v>49</v>
      </c>
      <c r="I97" s="14" t="s">
        <v>105</v>
      </c>
      <c r="J97" s="14" t="s">
        <v>44</v>
      </c>
      <c r="K97" s="14" t="s">
        <v>44</v>
      </c>
      <c r="L97" s="14" t="s">
        <v>44</v>
      </c>
      <c r="M97" s="14">
        <v>6</v>
      </c>
      <c r="N97" s="14">
        <v>3</v>
      </c>
      <c r="O97" s="20">
        <f t="shared" si="35"/>
        <v>18</v>
      </c>
      <c r="P97" s="15" t="str">
        <f t="shared" si="36"/>
        <v>ALTO</v>
      </c>
      <c r="Q97" s="14">
        <v>25</v>
      </c>
      <c r="R97" s="15">
        <f t="shared" si="37"/>
        <v>450</v>
      </c>
      <c r="S97" s="55" t="str">
        <f t="shared" si="38"/>
        <v>II</v>
      </c>
      <c r="T97" s="79" t="str">
        <f>IF(S97="IV","Aceptable",IF(S97="III","Aceptable",IF(S97="II","No Aceptable o Aceptable con control especifico", IF(S97="I","No Aceptable", ALSO))))</f>
        <v>No Aceptable o Aceptable con control especifico</v>
      </c>
      <c r="U97" s="14">
        <v>3</v>
      </c>
      <c r="V97" s="14">
        <v>0</v>
      </c>
      <c r="W97" s="14">
        <v>0</v>
      </c>
      <c r="X97" s="14">
        <f>(U97+V97+W97)</f>
        <v>3</v>
      </c>
      <c r="Y97" s="14" t="s">
        <v>106</v>
      </c>
      <c r="Z97" s="14" t="s">
        <v>40</v>
      </c>
      <c r="AA97" s="14"/>
      <c r="AB97" s="14"/>
      <c r="AC97" s="14"/>
      <c r="AD97" s="14" t="s">
        <v>107</v>
      </c>
      <c r="AE97" s="14"/>
      <c r="AF97" s="100"/>
    </row>
    <row r="98" spans="2:32" ht="14.25" customHeight="1">
      <c r="B98" s="157"/>
      <c r="C98" s="135"/>
      <c r="D98" s="151"/>
      <c r="E98" s="135"/>
      <c r="F98" s="106" t="s">
        <v>53</v>
      </c>
      <c r="G98" s="14" t="s">
        <v>108</v>
      </c>
      <c r="H98" s="14" t="s">
        <v>420</v>
      </c>
      <c r="I98" s="14" t="s">
        <v>109</v>
      </c>
      <c r="J98" s="14" t="s">
        <v>44</v>
      </c>
      <c r="K98" s="14" t="s">
        <v>44</v>
      </c>
      <c r="L98" s="14" t="s">
        <v>44</v>
      </c>
      <c r="M98" s="14">
        <v>2</v>
      </c>
      <c r="N98" s="14">
        <v>2</v>
      </c>
      <c r="O98" s="20">
        <f t="shared" si="35"/>
        <v>4</v>
      </c>
      <c r="P98" s="15" t="str">
        <f t="shared" si="36"/>
        <v>BAJO</v>
      </c>
      <c r="Q98" s="14">
        <v>25</v>
      </c>
      <c r="R98" s="15">
        <f t="shared" si="37"/>
        <v>100</v>
      </c>
      <c r="S98" s="55" t="str">
        <f t="shared" si="38"/>
        <v>III</v>
      </c>
      <c r="T98" s="79" t="s">
        <v>425</v>
      </c>
      <c r="U98" s="14">
        <v>3</v>
      </c>
      <c r="V98" s="14">
        <v>0</v>
      </c>
      <c r="W98" s="14">
        <v>0</v>
      </c>
      <c r="X98" s="14">
        <f>(U98+V98+W98)</f>
        <v>3</v>
      </c>
      <c r="Y98" s="14" t="s">
        <v>110</v>
      </c>
      <c r="Z98" s="14" t="s">
        <v>40</v>
      </c>
      <c r="AA98" s="14"/>
      <c r="AB98" s="14"/>
      <c r="AC98" s="14" t="s">
        <v>111</v>
      </c>
      <c r="AD98" s="14" t="s">
        <v>112</v>
      </c>
      <c r="AE98" s="14"/>
      <c r="AF98" s="100"/>
    </row>
    <row r="99" spans="2:32" ht="14.25" customHeight="1">
      <c r="B99" s="157"/>
      <c r="C99" s="135"/>
      <c r="D99" s="151"/>
      <c r="E99" s="135"/>
      <c r="F99" s="106" t="s">
        <v>40</v>
      </c>
      <c r="G99" s="14" t="s">
        <v>65</v>
      </c>
      <c r="H99" s="14" t="s">
        <v>66</v>
      </c>
      <c r="I99" s="14" t="s">
        <v>67</v>
      </c>
      <c r="J99" s="14" t="s">
        <v>44</v>
      </c>
      <c r="K99" s="14" t="s">
        <v>44</v>
      </c>
      <c r="L99" s="14" t="s">
        <v>44</v>
      </c>
      <c r="M99" s="14">
        <v>6</v>
      </c>
      <c r="N99" s="14">
        <v>1</v>
      </c>
      <c r="O99" s="20">
        <f t="shared" si="35"/>
        <v>6</v>
      </c>
      <c r="P99" s="15" t="str">
        <f t="shared" si="36"/>
        <v>MEDIO</v>
      </c>
      <c r="Q99" s="14">
        <v>10</v>
      </c>
      <c r="R99" s="15">
        <f t="shared" si="37"/>
        <v>60</v>
      </c>
      <c r="S99" s="55" t="str">
        <f t="shared" si="38"/>
        <v>III</v>
      </c>
      <c r="T99" s="79" t="s">
        <v>425</v>
      </c>
      <c r="U99" s="14">
        <v>3</v>
      </c>
      <c r="V99" s="14">
        <v>0</v>
      </c>
      <c r="W99" s="14">
        <v>0</v>
      </c>
      <c r="X99" s="14">
        <f>(U99+V99+W99)</f>
        <v>3</v>
      </c>
      <c r="Y99" s="14" t="s">
        <v>113</v>
      </c>
      <c r="Z99" s="14" t="s">
        <v>40</v>
      </c>
      <c r="AA99" s="14"/>
      <c r="AB99" s="14"/>
      <c r="AC99" s="14" t="s">
        <v>70</v>
      </c>
      <c r="AD99" s="14" t="s">
        <v>71</v>
      </c>
      <c r="AE99" s="14"/>
      <c r="AF99" s="100"/>
    </row>
    <row r="100" spans="2:32" ht="14.25" customHeight="1" thickBot="1">
      <c r="B100" s="158"/>
      <c r="C100" s="137"/>
      <c r="D100" s="152"/>
      <c r="E100" s="137"/>
      <c r="F100" s="107" t="s">
        <v>40</v>
      </c>
      <c r="G100" s="17" t="s">
        <v>174</v>
      </c>
      <c r="H100" s="17" t="s">
        <v>423</v>
      </c>
      <c r="I100" s="17" t="s">
        <v>86</v>
      </c>
      <c r="J100" s="17" t="s">
        <v>87</v>
      </c>
      <c r="K100" s="17" t="s">
        <v>44</v>
      </c>
      <c r="L100" s="17" t="s">
        <v>44</v>
      </c>
      <c r="M100" s="17">
        <v>2</v>
      </c>
      <c r="N100" s="17">
        <v>2</v>
      </c>
      <c r="O100" s="20">
        <f t="shared" si="35"/>
        <v>4</v>
      </c>
      <c r="P100" s="18" t="str">
        <f t="shared" si="36"/>
        <v>BAJO</v>
      </c>
      <c r="Q100" s="17">
        <v>2</v>
      </c>
      <c r="R100" s="18">
        <f t="shared" si="37"/>
        <v>8</v>
      </c>
      <c r="S100" s="56" t="str">
        <f t="shared" si="38"/>
        <v>IV</v>
      </c>
      <c r="T100" s="81" t="str">
        <f>IF(S100="IV","Aceptable",IF(S100="III","Aceptable",IF(S100="II","No Aceptable o Aceptable con control especifico", IF(S100="I","No Aceptable", ALSO))))</f>
        <v>Aceptable</v>
      </c>
      <c r="U100" s="17">
        <v>3</v>
      </c>
      <c r="V100" s="17">
        <v>0</v>
      </c>
      <c r="W100" s="17">
        <v>0</v>
      </c>
      <c r="X100" s="17">
        <f>(U100+V100+W100)</f>
        <v>3</v>
      </c>
      <c r="Y100" s="17" t="s">
        <v>88</v>
      </c>
      <c r="Z100" s="17" t="s">
        <v>40</v>
      </c>
      <c r="AA100" s="17"/>
      <c r="AB100" s="17"/>
      <c r="AC100" s="17"/>
      <c r="AD100" s="17" t="s">
        <v>92</v>
      </c>
      <c r="AE100" s="17"/>
      <c r="AF100" s="102"/>
    </row>
    <row r="101" spans="2:32" ht="14.25" customHeight="1" thickBot="1">
      <c r="E101" s="109"/>
      <c r="T101" s="77"/>
      <c r="AE101" s="113"/>
      <c r="AF101" s="112"/>
    </row>
    <row r="102" spans="2:32" ht="14.25" customHeight="1">
      <c r="B102" s="156" t="s">
        <v>380</v>
      </c>
      <c r="C102" s="134" t="s">
        <v>328</v>
      </c>
      <c r="D102" s="149" t="s">
        <v>175</v>
      </c>
      <c r="E102" s="148" t="s">
        <v>176</v>
      </c>
      <c r="F102" s="104" t="s">
        <v>40</v>
      </c>
      <c r="G102" s="51" t="s">
        <v>177</v>
      </c>
      <c r="H102" s="51" t="s">
        <v>410</v>
      </c>
      <c r="I102" s="51" t="s">
        <v>101</v>
      </c>
      <c r="J102" s="51" t="s">
        <v>44</v>
      </c>
      <c r="K102" s="51" t="s">
        <v>44</v>
      </c>
      <c r="L102" s="51" t="s">
        <v>411</v>
      </c>
      <c r="M102" s="51">
        <v>6</v>
      </c>
      <c r="N102" s="51">
        <v>3</v>
      </c>
      <c r="O102" s="51">
        <f t="shared" ref="O102:O111" si="39">M102*N102</f>
        <v>18</v>
      </c>
      <c r="P102" s="52" t="str">
        <f t="shared" ref="P102:P111" si="40">IF(AND(O102&gt;=2,O102&lt;=4),"BAJO",IF(AND(O102&gt;=6,O102&lt;=8),"MEDIO",IF(AND(O102&gt;=10,O102&lt;=20),"ALTO",IF(AND(O102&gt;=24,O102&lt;=40),"MUY ALTO"))))</f>
        <v>ALTO</v>
      </c>
      <c r="Q102" s="51">
        <v>10</v>
      </c>
      <c r="R102" s="52">
        <f t="shared" ref="R102:R111" si="41">O102*Q102</f>
        <v>180</v>
      </c>
      <c r="S102" s="54" t="str">
        <f>IF(R102&lt;=20,"IV",IF(R102&lt;=120,"III",IF(R102&lt;=500,"II",IF(R102&lt;=4000,"I",FALSE))))</f>
        <v>II</v>
      </c>
      <c r="T102" s="78" t="str">
        <f>IF(S102="IV","Aceptable",IF(S102="III","Aceptable",IF(S102="II","No Aceptable o Aceptable con control especifico", IF(S102="I","No Aceptable", ALSO))))</f>
        <v>No Aceptable o Aceptable con control especifico</v>
      </c>
      <c r="U102" s="51">
        <v>3</v>
      </c>
      <c r="V102" s="51">
        <v>0</v>
      </c>
      <c r="W102" s="51">
        <v>0</v>
      </c>
      <c r="X102" s="51">
        <f>(U102+V102)+W102</f>
        <v>3</v>
      </c>
      <c r="Y102" s="51" t="s">
        <v>102</v>
      </c>
      <c r="Z102" s="51" t="s">
        <v>40</v>
      </c>
      <c r="AA102" s="51"/>
      <c r="AB102" s="51"/>
      <c r="AC102" s="51" t="s">
        <v>46</v>
      </c>
      <c r="AD102" s="51" t="s">
        <v>103</v>
      </c>
      <c r="AE102" s="20"/>
      <c r="AF102" s="99"/>
    </row>
    <row r="103" spans="2:32" ht="14.25" customHeight="1">
      <c r="B103" s="157"/>
      <c r="C103" s="135"/>
      <c r="D103" s="151"/>
      <c r="E103" s="135"/>
      <c r="F103" s="106" t="s">
        <v>40</v>
      </c>
      <c r="G103" s="14" t="s">
        <v>152</v>
      </c>
      <c r="H103" s="14" t="s">
        <v>122</v>
      </c>
      <c r="I103" s="14" t="s">
        <v>153</v>
      </c>
      <c r="J103" s="14" t="s">
        <v>44</v>
      </c>
      <c r="K103" s="14" t="s">
        <v>44</v>
      </c>
      <c r="L103" s="14" t="s">
        <v>154</v>
      </c>
      <c r="M103" s="14">
        <v>6</v>
      </c>
      <c r="N103" s="14">
        <v>3</v>
      </c>
      <c r="O103" s="14">
        <f t="shared" si="39"/>
        <v>18</v>
      </c>
      <c r="P103" s="15" t="str">
        <f t="shared" si="40"/>
        <v>ALTO</v>
      </c>
      <c r="Q103" s="14">
        <v>10</v>
      </c>
      <c r="R103" s="15">
        <f t="shared" si="41"/>
        <v>180</v>
      </c>
      <c r="S103" s="55" t="str">
        <f t="shared" ref="S103:S111" si="42">IF(R103&lt;=20,"IV",IF(R103&lt;=120,"III",IF(R103&lt;=500,"II",IF(R103&lt;=4000,"I",FALSE))))</f>
        <v>II</v>
      </c>
      <c r="T103" s="79" t="str">
        <f>IF(S103="IV","Aceptable",IF(S103="III","Aceptable",IF(S103="II","No Aceptable o Aceptable con control especifico", IF(S103="I","No Aceptable", ALSO))))</f>
        <v>No Aceptable o Aceptable con control especifico</v>
      </c>
      <c r="U103" s="14">
        <v>3</v>
      </c>
      <c r="V103" s="14">
        <v>0</v>
      </c>
      <c r="W103" s="14">
        <v>0</v>
      </c>
      <c r="X103" s="14">
        <f t="shared" ref="X103:X111" si="43">(U103+V103+W103)</f>
        <v>3</v>
      </c>
      <c r="Y103" s="14" t="s">
        <v>155</v>
      </c>
      <c r="Z103" s="14" t="s">
        <v>40</v>
      </c>
      <c r="AA103" s="14"/>
      <c r="AB103" s="14"/>
      <c r="AC103" s="14" t="s">
        <v>156</v>
      </c>
      <c r="AD103" s="14"/>
      <c r="AE103" s="14"/>
      <c r="AF103" s="100"/>
    </row>
    <row r="104" spans="2:32" ht="14.25" customHeight="1">
      <c r="B104" s="157"/>
      <c r="C104" s="135"/>
      <c r="D104" s="151"/>
      <c r="E104" s="135"/>
      <c r="F104" s="106" t="s">
        <v>40</v>
      </c>
      <c r="G104" s="14" t="s">
        <v>178</v>
      </c>
      <c r="H104" s="14" t="s">
        <v>164</v>
      </c>
      <c r="I104" s="14" t="s">
        <v>179</v>
      </c>
      <c r="J104" s="14" t="s">
        <v>44</v>
      </c>
      <c r="K104" s="14" t="s">
        <v>44</v>
      </c>
      <c r="L104" s="14" t="s">
        <v>180</v>
      </c>
      <c r="M104" s="14">
        <v>2</v>
      </c>
      <c r="N104" s="14">
        <v>3</v>
      </c>
      <c r="O104" s="14">
        <f>M104*N104</f>
        <v>6</v>
      </c>
      <c r="P104" s="15" t="str">
        <f>IF(AND(O104&gt;=2,O104&lt;=4),"BAJO",IF(AND(O104&gt;=6,O104&lt;=8),"MEDIO",IF(AND(O104&gt;=10,O104&lt;=20),"ALTO",IF(AND(O104&gt;=24,O104&lt;=40),"MUY ALTO"))))</f>
        <v>MEDIO</v>
      </c>
      <c r="Q104" s="14">
        <v>10</v>
      </c>
      <c r="R104" s="15">
        <f>O104*Q104</f>
        <v>60</v>
      </c>
      <c r="S104" s="55" t="str">
        <f>IF(R104&lt;=20,"IV",IF(R104&lt;=120,"III",IF(R104&lt;=500,"II",IF(R104&lt;=4000,"I",FALSE))))</f>
        <v>III</v>
      </c>
      <c r="T104" s="79" t="s">
        <v>425</v>
      </c>
      <c r="U104" s="14">
        <v>3</v>
      </c>
      <c r="V104" s="14">
        <v>0</v>
      </c>
      <c r="W104" s="14">
        <v>0</v>
      </c>
      <c r="X104" s="14">
        <v>2</v>
      </c>
      <c r="Y104" s="14" t="s">
        <v>179</v>
      </c>
      <c r="Z104" s="14" t="s">
        <v>40</v>
      </c>
      <c r="AA104" s="14"/>
      <c r="AB104" s="14"/>
      <c r="AC104" s="14"/>
      <c r="AD104" s="14" t="s">
        <v>181</v>
      </c>
      <c r="AE104" s="14"/>
      <c r="AF104" s="100"/>
    </row>
    <row r="105" spans="2:32" ht="14.25" customHeight="1">
      <c r="B105" s="157"/>
      <c r="C105" s="135"/>
      <c r="D105" s="151"/>
      <c r="E105" s="135"/>
      <c r="F105" s="106" t="s">
        <v>53</v>
      </c>
      <c r="G105" s="14" t="s">
        <v>349</v>
      </c>
      <c r="H105" s="14" t="s">
        <v>350</v>
      </c>
      <c r="I105" s="14" t="s">
        <v>362</v>
      </c>
      <c r="J105" s="14" t="s">
        <v>44</v>
      </c>
      <c r="K105" s="14" t="s">
        <v>339</v>
      </c>
      <c r="L105" s="14" t="s">
        <v>339</v>
      </c>
      <c r="M105" s="14">
        <v>2</v>
      </c>
      <c r="N105" s="14">
        <v>2</v>
      </c>
      <c r="O105" s="14">
        <f>M105*N105</f>
        <v>4</v>
      </c>
      <c r="P105" s="15" t="s">
        <v>325</v>
      </c>
      <c r="Q105" s="14">
        <v>10</v>
      </c>
      <c r="R105" s="15">
        <v>200</v>
      </c>
      <c r="S105" s="55" t="s">
        <v>286</v>
      </c>
      <c r="T105" s="79" t="s">
        <v>381</v>
      </c>
      <c r="U105" s="14">
        <v>3</v>
      </c>
      <c r="V105" s="14">
        <v>0</v>
      </c>
      <c r="W105" s="14">
        <v>0</v>
      </c>
      <c r="X105" s="14">
        <v>2</v>
      </c>
      <c r="Y105" s="14" t="s">
        <v>343</v>
      </c>
      <c r="Z105" s="14" t="s">
        <v>40</v>
      </c>
      <c r="AA105" s="14" t="s">
        <v>344</v>
      </c>
      <c r="AB105" s="14" t="s">
        <v>335</v>
      </c>
      <c r="AC105" s="14" t="s">
        <v>435</v>
      </c>
      <c r="AD105" s="14" t="s">
        <v>436</v>
      </c>
      <c r="AE105" s="14" t="s">
        <v>370</v>
      </c>
      <c r="AF105" s="100"/>
    </row>
    <row r="106" spans="2:32" ht="14.25" customHeight="1">
      <c r="B106" s="157"/>
      <c r="C106" s="135"/>
      <c r="D106" s="151"/>
      <c r="E106" s="135"/>
      <c r="F106" s="106" t="s">
        <v>40</v>
      </c>
      <c r="G106" s="14" t="s">
        <v>162</v>
      </c>
      <c r="H106" s="14" t="s">
        <v>122</v>
      </c>
      <c r="I106" s="14" t="s">
        <v>153</v>
      </c>
      <c r="J106" s="14" t="s">
        <v>44</v>
      </c>
      <c r="K106" s="14" t="s">
        <v>44</v>
      </c>
      <c r="L106" s="14" t="s">
        <v>154</v>
      </c>
      <c r="M106" s="14">
        <v>2</v>
      </c>
      <c r="N106" s="14">
        <v>3</v>
      </c>
      <c r="O106" s="14">
        <f t="shared" si="39"/>
        <v>6</v>
      </c>
      <c r="P106" s="15" t="str">
        <f t="shared" si="40"/>
        <v>MEDIO</v>
      </c>
      <c r="Q106" s="14">
        <v>25</v>
      </c>
      <c r="R106" s="15">
        <f t="shared" si="41"/>
        <v>150</v>
      </c>
      <c r="S106" s="55" t="str">
        <f t="shared" si="42"/>
        <v>II</v>
      </c>
      <c r="T106" s="79" t="str">
        <f>IF(S106="IV","Aceptable",IF(S106="III","Aceptable",IF(S106="II","No Aceptable o Aceptable con control especifico", IF(S106="I","No Aceptable", ALSO))))</f>
        <v>No Aceptable o Aceptable con control especifico</v>
      </c>
      <c r="U106" s="14">
        <v>3</v>
      </c>
      <c r="V106" s="14">
        <v>0</v>
      </c>
      <c r="W106" s="14">
        <v>0</v>
      </c>
      <c r="X106" s="14">
        <f t="shared" si="43"/>
        <v>3</v>
      </c>
      <c r="Y106" s="14" t="s">
        <v>155</v>
      </c>
      <c r="Z106" s="14" t="s">
        <v>40</v>
      </c>
      <c r="AA106" s="14"/>
      <c r="AB106" s="14"/>
      <c r="AC106" s="14" t="s">
        <v>156</v>
      </c>
      <c r="AD106" s="14"/>
      <c r="AE106" s="14"/>
      <c r="AF106" s="100"/>
    </row>
    <row r="107" spans="2:32" ht="14.25" customHeight="1">
      <c r="B107" s="157"/>
      <c r="C107" s="135"/>
      <c r="D107" s="151"/>
      <c r="E107" s="135"/>
      <c r="F107" s="106" t="s">
        <v>40</v>
      </c>
      <c r="G107" s="14" t="s">
        <v>104</v>
      </c>
      <c r="H107" s="14" t="s">
        <v>49</v>
      </c>
      <c r="I107" s="14" t="s">
        <v>105</v>
      </c>
      <c r="J107" s="14" t="s">
        <v>44</v>
      </c>
      <c r="K107" s="14" t="s">
        <v>44</v>
      </c>
      <c r="L107" s="14" t="s">
        <v>44</v>
      </c>
      <c r="M107" s="14">
        <v>2</v>
      </c>
      <c r="N107" s="14">
        <v>3</v>
      </c>
      <c r="O107" s="14">
        <f t="shared" si="39"/>
        <v>6</v>
      </c>
      <c r="P107" s="15" t="str">
        <f t="shared" si="40"/>
        <v>MEDIO</v>
      </c>
      <c r="Q107" s="14">
        <v>10</v>
      </c>
      <c r="R107" s="15">
        <f t="shared" si="41"/>
        <v>60</v>
      </c>
      <c r="S107" s="55" t="str">
        <f t="shared" si="42"/>
        <v>III</v>
      </c>
      <c r="T107" s="79" t="s">
        <v>425</v>
      </c>
      <c r="U107" s="14">
        <v>3</v>
      </c>
      <c r="V107" s="14">
        <v>0</v>
      </c>
      <c r="W107" s="14">
        <v>0</v>
      </c>
      <c r="X107" s="14">
        <f t="shared" si="43"/>
        <v>3</v>
      </c>
      <c r="Y107" s="14" t="s">
        <v>106</v>
      </c>
      <c r="Z107" s="14" t="s">
        <v>40</v>
      </c>
      <c r="AA107" s="14"/>
      <c r="AB107" s="14"/>
      <c r="AC107" s="14"/>
      <c r="AD107" s="14" t="s">
        <v>107</v>
      </c>
      <c r="AE107" s="14"/>
      <c r="AF107" s="100"/>
    </row>
    <row r="108" spans="2:32" ht="14.25" customHeight="1">
      <c r="B108" s="157"/>
      <c r="C108" s="135"/>
      <c r="D108" s="151"/>
      <c r="E108" s="135"/>
      <c r="F108" s="106" t="s">
        <v>53</v>
      </c>
      <c r="G108" s="14" t="s">
        <v>108</v>
      </c>
      <c r="H108" s="14" t="s">
        <v>420</v>
      </c>
      <c r="I108" s="14" t="s">
        <v>109</v>
      </c>
      <c r="J108" s="14" t="s">
        <v>44</v>
      </c>
      <c r="K108" s="14" t="s">
        <v>44</v>
      </c>
      <c r="L108" s="14" t="s">
        <v>44</v>
      </c>
      <c r="M108" s="14">
        <v>2</v>
      </c>
      <c r="N108" s="14">
        <v>2</v>
      </c>
      <c r="O108" s="14">
        <f t="shared" si="39"/>
        <v>4</v>
      </c>
      <c r="P108" s="15" t="str">
        <f t="shared" si="40"/>
        <v>BAJO</v>
      </c>
      <c r="Q108" s="14">
        <v>25</v>
      </c>
      <c r="R108" s="15">
        <f t="shared" si="41"/>
        <v>100</v>
      </c>
      <c r="S108" s="55" t="str">
        <f t="shared" si="42"/>
        <v>III</v>
      </c>
      <c r="T108" s="79" t="s">
        <v>425</v>
      </c>
      <c r="U108" s="14">
        <v>3</v>
      </c>
      <c r="V108" s="14">
        <v>0</v>
      </c>
      <c r="W108" s="14">
        <v>0</v>
      </c>
      <c r="X108" s="14">
        <f t="shared" si="43"/>
        <v>3</v>
      </c>
      <c r="Y108" s="14" t="s">
        <v>110</v>
      </c>
      <c r="Z108" s="14" t="s">
        <v>40</v>
      </c>
      <c r="AA108" s="14"/>
      <c r="AB108" s="14"/>
      <c r="AC108" s="14" t="s">
        <v>111</v>
      </c>
      <c r="AD108" s="14" t="s">
        <v>112</v>
      </c>
      <c r="AE108" s="14"/>
      <c r="AF108" s="100"/>
    </row>
    <row r="109" spans="2:32" ht="14.25" customHeight="1">
      <c r="B109" s="157"/>
      <c r="C109" s="135"/>
      <c r="D109" s="151"/>
      <c r="E109" s="135"/>
      <c r="F109" s="106" t="s">
        <v>40</v>
      </c>
      <c r="G109" s="14" t="s">
        <v>65</v>
      </c>
      <c r="H109" s="14" t="s">
        <v>66</v>
      </c>
      <c r="I109" s="14" t="s">
        <v>67</v>
      </c>
      <c r="J109" s="14" t="s">
        <v>44</v>
      </c>
      <c r="K109" s="14" t="s">
        <v>44</v>
      </c>
      <c r="L109" s="14" t="s">
        <v>44</v>
      </c>
      <c r="M109" s="14">
        <v>2</v>
      </c>
      <c r="N109" s="14">
        <v>3</v>
      </c>
      <c r="O109" s="14">
        <f t="shared" si="39"/>
        <v>6</v>
      </c>
      <c r="P109" s="15" t="str">
        <f t="shared" si="40"/>
        <v>MEDIO</v>
      </c>
      <c r="Q109" s="14">
        <v>25</v>
      </c>
      <c r="R109" s="15">
        <f t="shared" si="41"/>
        <v>150</v>
      </c>
      <c r="S109" s="55" t="str">
        <f t="shared" si="42"/>
        <v>II</v>
      </c>
      <c r="T109" s="79" t="str">
        <f>IF(S109="IV","Aceptable",IF(S109="III","Aceptable",IF(S109="II","No Aceptable o Aceptable con control especifico", IF(S109="I","No Aceptable", ALSO))))</f>
        <v>No Aceptable o Aceptable con control especifico</v>
      </c>
      <c r="U109" s="14">
        <v>3</v>
      </c>
      <c r="V109" s="14">
        <v>0</v>
      </c>
      <c r="W109" s="14">
        <v>0</v>
      </c>
      <c r="X109" s="14">
        <f t="shared" si="43"/>
        <v>3</v>
      </c>
      <c r="Y109" s="14" t="s">
        <v>113</v>
      </c>
      <c r="Z109" s="14" t="s">
        <v>40</v>
      </c>
      <c r="AA109" s="14"/>
      <c r="AB109" s="14"/>
      <c r="AC109" s="14" t="s">
        <v>70</v>
      </c>
      <c r="AD109" s="14" t="s">
        <v>71</v>
      </c>
      <c r="AE109" s="14"/>
      <c r="AF109" s="100"/>
    </row>
    <row r="110" spans="2:32" ht="14.25" customHeight="1">
      <c r="B110" s="160"/>
      <c r="C110" s="136"/>
      <c r="D110" s="153"/>
      <c r="E110" s="135"/>
      <c r="F110" s="106" t="s">
        <v>40</v>
      </c>
      <c r="G110" s="14" t="s">
        <v>158</v>
      </c>
      <c r="H110" s="14" t="s">
        <v>422</v>
      </c>
      <c r="I110" s="14" t="s">
        <v>86</v>
      </c>
      <c r="J110" s="14" t="s">
        <v>44</v>
      </c>
      <c r="K110" s="14" t="s">
        <v>373</v>
      </c>
      <c r="L110" s="14" t="s">
        <v>374</v>
      </c>
      <c r="M110" s="14">
        <v>2</v>
      </c>
      <c r="N110" s="14">
        <v>2</v>
      </c>
      <c r="O110" s="14">
        <f>M110*N110</f>
        <v>4</v>
      </c>
      <c r="P110" s="15" t="str">
        <f>IF(AND(O110&gt;=2,O110&lt;=4),"BAJO",IF(AND(O110&gt;=6,O110&lt;=8),"MEDIO",IF(AND(O110&gt;=10,O110&lt;=20),"ALTO",IF(AND(O110&gt;=24,O110&lt;=40),"MUY ALTO"))))</f>
        <v>BAJO</v>
      </c>
      <c r="Q110" s="14">
        <v>25</v>
      </c>
      <c r="R110" s="15">
        <f>O110*Q110</f>
        <v>100</v>
      </c>
      <c r="S110" s="55" t="str">
        <f t="shared" si="42"/>
        <v>III</v>
      </c>
      <c r="T110" s="79" t="s">
        <v>425</v>
      </c>
      <c r="U110" s="14">
        <v>3</v>
      </c>
      <c r="V110" s="14">
        <v>0</v>
      </c>
      <c r="W110" s="14">
        <v>0</v>
      </c>
      <c r="X110" s="14">
        <f t="shared" si="43"/>
        <v>3</v>
      </c>
      <c r="Y110" s="14" t="s">
        <v>88</v>
      </c>
      <c r="Z110" s="14" t="s">
        <v>40</v>
      </c>
      <c r="AA110" s="14"/>
      <c r="AB110" s="14"/>
      <c r="AC110" s="14"/>
      <c r="AD110" s="14" t="s">
        <v>89</v>
      </c>
      <c r="AE110" s="14"/>
      <c r="AF110" s="100"/>
    </row>
    <row r="111" spans="2:32" ht="14.25" customHeight="1" thickBot="1">
      <c r="B111" s="158"/>
      <c r="C111" s="137"/>
      <c r="D111" s="152"/>
      <c r="E111" s="137"/>
      <c r="F111" s="107" t="s">
        <v>40</v>
      </c>
      <c r="G111" s="17" t="s">
        <v>174</v>
      </c>
      <c r="H111" s="17" t="s">
        <v>423</v>
      </c>
      <c r="I111" s="17" t="s">
        <v>86</v>
      </c>
      <c r="J111" s="17" t="s">
        <v>87</v>
      </c>
      <c r="K111" s="17" t="s">
        <v>44</v>
      </c>
      <c r="L111" s="17" t="s">
        <v>44</v>
      </c>
      <c r="M111" s="17">
        <v>6</v>
      </c>
      <c r="N111" s="17">
        <v>3</v>
      </c>
      <c r="O111" s="17">
        <f t="shared" si="39"/>
        <v>18</v>
      </c>
      <c r="P111" s="18" t="str">
        <f t="shared" si="40"/>
        <v>ALTO</v>
      </c>
      <c r="Q111" s="17">
        <v>25</v>
      </c>
      <c r="R111" s="18">
        <f t="shared" si="41"/>
        <v>450</v>
      </c>
      <c r="S111" s="56" t="str">
        <f t="shared" si="42"/>
        <v>II</v>
      </c>
      <c r="T111" s="81" t="str">
        <f>IF(S111="IV","Aceptable",IF(S111="III","Aceptable",IF(S111="II","No Aceptable o Aceptable con control especifico", IF(S111="I","No Aceptable", ALSO))))</f>
        <v>No Aceptable o Aceptable con control especifico</v>
      </c>
      <c r="U111" s="17">
        <v>3</v>
      </c>
      <c r="V111" s="17">
        <v>0</v>
      </c>
      <c r="W111" s="17">
        <v>0</v>
      </c>
      <c r="X111" s="17">
        <f t="shared" si="43"/>
        <v>3</v>
      </c>
      <c r="Y111" s="17" t="s">
        <v>88</v>
      </c>
      <c r="Z111" s="17" t="s">
        <v>40</v>
      </c>
      <c r="AA111" s="17"/>
      <c r="AB111" s="17"/>
      <c r="AC111" s="17"/>
      <c r="AD111" s="17" t="s">
        <v>92</v>
      </c>
      <c r="AE111" s="17"/>
      <c r="AF111" s="102"/>
    </row>
    <row r="112" spans="2:32" ht="14.25" customHeight="1" thickBot="1">
      <c r="E112" s="109"/>
      <c r="T112" s="77"/>
      <c r="AE112" s="113"/>
      <c r="AF112" s="112"/>
    </row>
    <row r="113" spans="2:32" ht="14.25" customHeight="1">
      <c r="B113" s="156" t="s">
        <v>376</v>
      </c>
      <c r="C113" s="134" t="s">
        <v>328</v>
      </c>
      <c r="D113" s="149" t="s">
        <v>182</v>
      </c>
      <c r="E113" s="148" t="s">
        <v>183</v>
      </c>
      <c r="F113" s="104" t="s">
        <v>40</v>
      </c>
      <c r="G113" s="51" t="s">
        <v>184</v>
      </c>
      <c r="H113" s="51" t="s">
        <v>42</v>
      </c>
      <c r="I113" s="51" t="s">
        <v>101</v>
      </c>
      <c r="J113" s="51" t="s">
        <v>44</v>
      </c>
      <c r="K113" s="51" t="s">
        <v>44</v>
      </c>
      <c r="L113" s="51" t="s">
        <v>44</v>
      </c>
      <c r="M113" s="51">
        <v>2</v>
      </c>
      <c r="N113" s="51">
        <v>3</v>
      </c>
      <c r="O113" s="51">
        <f t="shared" ref="O113:O119" si="44">M113*N113</f>
        <v>6</v>
      </c>
      <c r="P113" s="52" t="str">
        <f t="shared" ref="P113" si="45">IF(AND(O113&gt;=2,O113&lt;=4),"BAJO",IF(AND(O113&gt;=6,O113&lt;=8),"MEDIO",IF(AND(O113&gt;=10,O113&lt;=20),"ALTO",IF(AND(O113&gt;=24,O113&lt;=40),"MUY ALTO"))))</f>
        <v>MEDIO</v>
      </c>
      <c r="Q113" s="51">
        <v>10</v>
      </c>
      <c r="R113" s="52">
        <f t="shared" ref="R113:R119" si="46">O113*Q113</f>
        <v>60</v>
      </c>
      <c r="S113" s="54" t="str">
        <f t="shared" ref="S113:S119" si="47">IF(R113&lt;=20,"IV",IF(R113&lt;=120,"III",IF(R113&lt;=500,"II",IF(R113&lt;=4000,"I",FALSE))))</f>
        <v>III</v>
      </c>
      <c r="T113" s="78" t="s">
        <v>425</v>
      </c>
      <c r="U113" s="51">
        <v>2</v>
      </c>
      <c r="V113" s="51">
        <v>0</v>
      </c>
      <c r="W113" s="51">
        <v>0</v>
      </c>
      <c r="X113" s="51">
        <f>(U113+V113)+W113</f>
        <v>2</v>
      </c>
      <c r="Y113" s="51" t="s">
        <v>102</v>
      </c>
      <c r="Z113" s="51" t="s">
        <v>40</v>
      </c>
      <c r="AA113" s="51"/>
      <c r="AB113" s="51"/>
      <c r="AC113" s="51" t="s">
        <v>46</v>
      </c>
      <c r="AD113" s="51" t="s">
        <v>103</v>
      </c>
      <c r="AE113" s="20"/>
      <c r="AF113" s="99"/>
    </row>
    <row r="114" spans="2:32" ht="14.25" customHeight="1">
      <c r="B114" s="159"/>
      <c r="C114" s="148"/>
      <c r="D114" s="150"/>
      <c r="E114" s="135"/>
      <c r="F114" s="105" t="s">
        <v>40</v>
      </c>
      <c r="G114" s="20" t="s">
        <v>349</v>
      </c>
      <c r="H114" s="20" t="s">
        <v>350</v>
      </c>
      <c r="I114" s="20" t="s">
        <v>362</v>
      </c>
      <c r="J114" s="20" t="s">
        <v>44</v>
      </c>
      <c r="K114" s="20" t="s">
        <v>339</v>
      </c>
      <c r="L114" s="20" t="s">
        <v>339</v>
      </c>
      <c r="M114" s="20">
        <v>2</v>
      </c>
      <c r="N114" s="20">
        <v>2</v>
      </c>
      <c r="O114" s="20">
        <f t="shared" si="44"/>
        <v>4</v>
      </c>
      <c r="P114" s="75" t="s">
        <v>325</v>
      </c>
      <c r="Q114" s="20">
        <v>25</v>
      </c>
      <c r="R114" s="75">
        <v>200</v>
      </c>
      <c r="S114" s="76" t="s">
        <v>286</v>
      </c>
      <c r="T114" s="83" t="s">
        <v>288</v>
      </c>
      <c r="U114" s="20">
        <v>2</v>
      </c>
      <c r="V114" s="20">
        <v>0</v>
      </c>
      <c r="W114" s="20">
        <v>0</v>
      </c>
      <c r="X114" s="20">
        <v>1</v>
      </c>
      <c r="Y114" s="20" t="s">
        <v>343</v>
      </c>
      <c r="Z114" s="20" t="s">
        <v>40</v>
      </c>
      <c r="AA114" s="20" t="s">
        <v>344</v>
      </c>
      <c r="AB114" s="20" t="s">
        <v>335</v>
      </c>
      <c r="AC114" s="20" t="s">
        <v>366</v>
      </c>
      <c r="AD114" s="20" t="s">
        <v>355</v>
      </c>
      <c r="AE114" s="14" t="s">
        <v>389</v>
      </c>
      <c r="AF114" s="100"/>
    </row>
    <row r="115" spans="2:32" ht="14.25" customHeight="1">
      <c r="B115" s="157"/>
      <c r="C115" s="135"/>
      <c r="D115" s="151"/>
      <c r="E115" s="135"/>
      <c r="F115" s="106" t="s">
        <v>40</v>
      </c>
      <c r="G115" s="14" t="s">
        <v>104</v>
      </c>
      <c r="H115" s="14" t="s">
        <v>49</v>
      </c>
      <c r="I115" s="14" t="s">
        <v>105</v>
      </c>
      <c r="J115" s="14" t="s">
        <v>44</v>
      </c>
      <c r="K115" s="14" t="s">
        <v>44</v>
      </c>
      <c r="L115" s="14" t="s">
        <v>44</v>
      </c>
      <c r="M115" s="14">
        <v>2</v>
      </c>
      <c r="N115" s="14">
        <v>3</v>
      </c>
      <c r="O115" s="14">
        <f t="shared" si="44"/>
        <v>6</v>
      </c>
      <c r="P115" s="75" t="s">
        <v>326</v>
      </c>
      <c r="Q115" s="14">
        <v>10</v>
      </c>
      <c r="R115" s="15">
        <f t="shared" si="46"/>
        <v>60</v>
      </c>
      <c r="S115" s="55" t="str">
        <f t="shared" si="47"/>
        <v>III</v>
      </c>
      <c r="T115" s="79" t="s">
        <v>425</v>
      </c>
      <c r="U115" s="14">
        <v>2</v>
      </c>
      <c r="V115" s="14">
        <v>0</v>
      </c>
      <c r="W115" s="14">
        <v>0</v>
      </c>
      <c r="X115" s="14">
        <f>(U115+V115+W115)</f>
        <v>2</v>
      </c>
      <c r="Y115" s="14" t="s">
        <v>106</v>
      </c>
      <c r="Z115" s="14" t="s">
        <v>40</v>
      </c>
      <c r="AA115" s="14"/>
      <c r="AB115" s="14"/>
      <c r="AC115" s="14"/>
      <c r="AD115" s="14" t="s">
        <v>107</v>
      </c>
      <c r="AE115" s="14"/>
      <c r="AF115" s="100"/>
    </row>
    <row r="116" spans="2:32" ht="14.25" customHeight="1">
      <c r="B116" s="157"/>
      <c r="C116" s="135"/>
      <c r="D116" s="151"/>
      <c r="E116" s="135"/>
      <c r="F116" s="106" t="s">
        <v>53</v>
      </c>
      <c r="G116" s="14" t="s">
        <v>108</v>
      </c>
      <c r="H116" s="14" t="s">
        <v>420</v>
      </c>
      <c r="I116" s="14" t="s">
        <v>109</v>
      </c>
      <c r="J116" s="14" t="s">
        <v>44</v>
      </c>
      <c r="K116" s="14" t="s">
        <v>44</v>
      </c>
      <c r="L116" s="14" t="s">
        <v>44</v>
      </c>
      <c r="M116" s="14">
        <v>2</v>
      </c>
      <c r="N116" s="14">
        <v>2</v>
      </c>
      <c r="O116" s="14">
        <f t="shared" si="44"/>
        <v>4</v>
      </c>
      <c r="P116" s="75" t="s">
        <v>325</v>
      </c>
      <c r="Q116" s="14">
        <v>25</v>
      </c>
      <c r="R116" s="15">
        <f t="shared" si="46"/>
        <v>100</v>
      </c>
      <c r="S116" s="55" t="str">
        <f t="shared" si="47"/>
        <v>III</v>
      </c>
      <c r="T116" s="79" t="s">
        <v>425</v>
      </c>
      <c r="U116" s="14">
        <v>2</v>
      </c>
      <c r="V116" s="14">
        <v>0</v>
      </c>
      <c r="W116" s="14">
        <v>0</v>
      </c>
      <c r="X116" s="14">
        <f>(U116+V116+W116)</f>
        <v>2</v>
      </c>
      <c r="Y116" s="14" t="s">
        <v>110</v>
      </c>
      <c r="Z116" s="14" t="s">
        <v>40</v>
      </c>
      <c r="AA116" s="14"/>
      <c r="AB116" s="14"/>
      <c r="AC116" s="14" t="s">
        <v>111</v>
      </c>
      <c r="AD116" s="14" t="s">
        <v>112</v>
      </c>
      <c r="AE116" s="14"/>
      <c r="AF116" s="100"/>
    </row>
    <row r="117" spans="2:32" ht="14.25" customHeight="1">
      <c r="B117" s="157"/>
      <c r="C117" s="135"/>
      <c r="D117" s="151"/>
      <c r="E117" s="135"/>
      <c r="F117" s="106" t="s">
        <v>40</v>
      </c>
      <c r="G117" s="14" t="s">
        <v>65</v>
      </c>
      <c r="H117" s="14" t="s">
        <v>66</v>
      </c>
      <c r="I117" s="14" t="s">
        <v>67</v>
      </c>
      <c r="J117" s="14" t="s">
        <v>44</v>
      </c>
      <c r="K117" s="14" t="s">
        <v>44</v>
      </c>
      <c r="L117" s="14" t="s">
        <v>44</v>
      </c>
      <c r="M117" s="14">
        <v>2</v>
      </c>
      <c r="N117" s="14">
        <v>2</v>
      </c>
      <c r="O117" s="14">
        <f t="shared" si="44"/>
        <v>4</v>
      </c>
      <c r="P117" s="75" t="s">
        <v>325</v>
      </c>
      <c r="Q117" s="14">
        <v>25</v>
      </c>
      <c r="R117" s="15">
        <f t="shared" si="46"/>
        <v>100</v>
      </c>
      <c r="S117" s="55" t="str">
        <f t="shared" si="47"/>
        <v>III</v>
      </c>
      <c r="T117" s="79" t="s">
        <v>425</v>
      </c>
      <c r="U117" s="14">
        <v>2</v>
      </c>
      <c r="V117" s="14">
        <v>0</v>
      </c>
      <c r="W117" s="14">
        <v>0</v>
      </c>
      <c r="X117" s="14">
        <f>(U117+V117+W117)</f>
        <v>2</v>
      </c>
      <c r="Y117" s="14" t="s">
        <v>113</v>
      </c>
      <c r="Z117" s="14" t="s">
        <v>40</v>
      </c>
      <c r="AA117" s="14"/>
      <c r="AB117" s="14"/>
      <c r="AC117" s="14" t="s">
        <v>70</v>
      </c>
      <c r="AD117" s="14" t="s">
        <v>71</v>
      </c>
      <c r="AE117" s="14"/>
      <c r="AF117" s="100"/>
    </row>
    <row r="118" spans="2:32" ht="14.25" customHeight="1">
      <c r="B118" s="160"/>
      <c r="C118" s="136"/>
      <c r="D118" s="153"/>
      <c r="E118" s="135"/>
      <c r="F118" s="106" t="s">
        <v>40</v>
      </c>
      <c r="G118" s="14" t="s">
        <v>185</v>
      </c>
      <c r="H118" s="14" t="s">
        <v>422</v>
      </c>
      <c r="I118" s="14" t="s">
        <v>86</v>
      </c>
      <c r="J118" s="14" t="s">
        <v>44</v>
      </c>
      <c r="K118" s="14" t="s">
        <v>373</v>
      </c>
      <c r="L118" s="14" t="s">
        <v>374</v>
      </c>
      <c r="M118" s="14">
        <v>2</v>
      </c>
      <c r="N118" s="14">
        <v>2</v>
      </c>
      <c r="O118" s="14">
        <f t="shared" si="44"/>
        <v>4</v>
      </c>
      <c r="P118" s="75" t="s">
        <v>325</v>
      </c>
      <c r="Q118" s="14">
        <v>25</v>
      </c>
      <c r="R118" s="15">
        <f t="shared" si="46"/>
        <v>100</v>
      </c>
      <c r="S118" s="55" t="str">
        <f t="shared" si="47"/>
        <v>III</v>
      </c>
      <c r="T118" s="79" t="s">
        <v>425</v>
      </c>
      <c r="U118" s="14">
        <v>2</v>
      </c>
      <c r="V118" s="14">
        <v>0</v>
      </c>
      <c r="W118" s="14">
        <v>0</v>
      </c>
      <c r="X118" s="14">
        <f>(U118+V118+W118)</f>
        <v>2</v>
      </c>
      <c r="Y118" s="14" t="s">
        <v>88</v>
      </c>
      <c r="Z118" s="14" t="s">
        <v>40</v>
      </c>
      <c r="AA118" s="14"/>
      <c r="AB118" s="14"/>
      <c r="AC118" s="14"/>
      <c r="AD118" s="14" t="s">
        <v>89</v>
      </c>
      <c r="AE118" s="14"/>
      <c r="AF118" s="100"/>
    </row>
    <row r="119" spans="2:32" ht="14.25" customHeight="1" thickBot="1">
      <c r="B119" s="158"/>
      <c r="C119" s="137"/>
      <c r="D119" s="152"/>
      <c r="E119" s="137"/>
      <c r="F119" s="107" t="s">
        <v>40</v>
      </c>
      <c r="G119" s="17" t="s">
        <v>174</v>
      </c>
      <c r="H119" s="17" t="s">
        <v>423</v>
      </c>
      <c r="I119" s="17" t="s">
        <v>86</v>
      </c>
      <c r="J119" s="17" t="s">
        <v>87</v>
      </c>
      <c r="K119" s="17" t="s">
        <v>44</v>
      </c>
      <c r="L119" s="17" t="s">
        <v>44</v>
      </c>
      <c r="M119" s="17">
        <v>2</v>
      </c>
      <c r="N119" s="17">
        <v>3</v>
      </c>
      <c r="O119" s="17">
        <f t="shared" si="44"/>
        <v>6</v>
      </c>
      <c r="P119" s="75" t="s">
        <v>326</v>
      </c>
      <c r="Q119" s="17">
        <v>25</v>
      </c>
      <c r="R119" s="18">
        <f t="shared" si="46"/>
        <v>150</v>
      </c>
      <c r="S119" s="56" t="str">
        <f t="shared" si="47"/>
        <v>II</v>
      </c>
      <c r="T119" s="81" t="s">
        <v>288</v>
      </c>
      <c r="U119" s="17">
        <v>2</v>
      </c>
      <c r="V119" s="17">
        <v>0</v>
      </c>
      <c r="W119" s="17">
        <v>0</v>
      </c>
      <c r="X119" s="17">
        <f>(U119+V119+W119)</f>
        <v>2</v>
      </c>
      <c r="Y119" s="17" t="s">
        <v>88</v>
      </c>
      <c r="Z119" s="17" t="s">
        <v>40</v>
      </c>
      <c r="AA119" s="17"/>
      <c r="AB119" s="17"/>
      <c r="AC119" s="17"/>
      <c r="AD119" s="17" t="s">
        <v>92</v>
      </c>
      <c r="AE119" s="17"/>
      <c r="AF119" s="102"/>
    </row>
    <row r="120" spans="2:32" ht="14.25" customHeight="1" thickBot="1">
      <c r="E120" s="109"/>
      <c r="T120" s="77"/>
      <c r="AE120" s="113"/>
      <c r="AF120" s="112"/>
    </row>
    <row r="121" spans="2:32" ht="14.25" customHeight="1" thickBot="1">
      <c r="B121" s="156" t="s">
        <v>118</v>
      </c>
      <c r="C121" s="134" t="s">
        <v>328</v>
      </c>
      <c r="D121" s="149" t="s">
        <v>186</v>
      </c>
      <c r="E121" s="148" t="s">
        <v>187</v>
      </c>
      <c r="F121" s="104" t="s">
        <v>40</v>
      </c>
      <c r="G121" s="51" t="s">
        <v>188</v>
      </c>
      <c r="H121" s="51" t="s">
        <v>432</v>
      </c>
      <c r="I121" s="51" t="s">
        <v>101</v>
      </c>
      <c r="J121" s="51" t="s">
        <v>44</v>
      </c>
      <c r="K121" s="51" t="s">
        <v>44</v>
      </c>
      <c r="L121" s="51" t="s">
        <v>429</v>
      </c>
      <c r="M121" s="51">
        <v>6</v>
      </c>
      <c r="N121" s="51">
        <v>3</v>
      </c>
      <c r="O121" s="51">
        <f t="shared" ref="O121:O133" si="48">M121*N121</f>
        <v>18</v>
      </c>
      <c r="P121" s="52" t="str">
        <f t="shared" ref="P121:P133" si="49">IF(AND(O121&gt;=2,O121&lt;=4),"BAJO",IF(AND(O121&gt;=6,O121&lt;=8),"MEDIO",IF(AND(O121&gt;=10,O121&lt;=20),"ALTO",IF(AND(O121&gt;=24,O121&lt;=40),"MUY ALTO"))))</f>
        <v>ALTO</v>
      </c>
      <c r="Q121" s="51">
        <v>10</v>
      </c>
      <c r="R121" s="52">
        <f t="shared" ref="R121:R133" si="50">O121*Q121</f>
        <v>180</v>
      </c>
      <c r="S121" s="54" t="str">
        <f>IF(R121&lt;=20,"IV",IF(R121&lt;=120,"III",IF(R121&lt;=500,"II",IF(R121&lt;=4000,"I",FALSE))))</f>
        <v>II</v>
      </c>
      <c r="T121" s="78" t="s">
        <v>288</v>
      </c>
      <c r="U121" s="51">
        <v>3</v>
      </c>
      <c r="V121" s="51">
        <v>0</v>
      </c>
      <c r="W121" s="103">
        <v>0</v>
      </c>
      <c r="X121" s="103">
        <f>(U121+V121)+W121</f>
        <v>3</v>
      </c>
      <c r="Y121" s="103" t="s">
        <v>102</v>
      </c>
      <c r="Z121" s="103" t="s">
        <v>40</v>
      </c>
      <c r="AA121" s="103"/>
      <c r="AB121" s="103"/>
      <c r="AC121" s="103" t="s">
        <v>46</v>
      </c>
      <c r="AD121" s="103" t="s">
        <v>103</v>
      </c>
      <c r="AE121" s="20"/>
      <c r="AF121" s="99"/>
    </row>
    <row r="122" spans="2:32" ht="14.25" customHeight="1">
      <c r="B122" s="159"/>
      <c r="C122" s="148"/>
      <c r="D122" s="150"/>
      <c r="E122" s="135"/>
      <c r="F122" s="104" t="s">
        <v>40</v>
      </c>
      <c r="G122" s="51" t="s">
        <v>189</v>
      </c>
      <c r="H122" s="51" t="s">
        <v>42</v>
      </c>
      <c r="I122" s="51" t="s">
        <v>101</v>
      </c>
      <c r="J122" s="51" t="s">
        <v>44</v>
      </c>
      <c r="K122" s="51" t="s">
        <v>44</v>
      </c>
      <c r="L122" s="51" t="s">
        <v>44</v>
      </c>
      <c r="M122" s="51">
        <v>2</v>
      </c>
      <c r="N122" s="51">
        <v>3</v>
      </c>
      <c r="O122" s="51">
        <f>M122*N122</f>
        <v>6</v>
      </c>
      <c r="P122" s="52" t="str">
        <f>IF(AND(O122&gt;=2,O122&lt;=4),"BAJO",IF(AND(O122&gt;=6,O122&lt;=8),"MEDIO",IF(AND(O122&gt;=10,O122&lt;=20),"ALTO",IF(AND(O122&gt;=24,O122&lt;=40),"MUY ALTO"))))</f>
        <v>MEDIO</v>
      </c>
      <c r="Q122" s="51">
        <v>10</v>
      </c>
      <c r="R122" s="52">
        <f>O122*Q122</f>
        <v>60</v>
      </c>
      <c r="S122" s="54" t="str">
        <f>IF(R122&lt;=20,"IV",IF(R122&lt;=120,"III",IF(R122&lt;=500,"II",IF(R122&lt;=4000,"I",FALSE))))</f>
        <v>III</v>
      </c>
      <c r="T122" s="78" t="s">
        <v>425</v>
      </c>
      <c r="U122" s="51">
        <v>3</v>
      </c>
      <c r="V122" s="51">
        <v>0</v>
      </c>
      <c r="W122" s="14">
        <v>0</v>
      </c>
      <c r="X122" s="14">
        <v>3</v>
      </c>
      <c r="Y122" s="14" t="s">
        <v>102</v>
      </c>
      <c r="Z122" s="14" t="s">
        <v>40</v>
      </c>
      <c r="AA122" s="14"/>
      <c r="AB122" s="14"/>
      <c r="AC122" s="14" t="s">
        <v>46</v>
      </c>
      <c r="AD122" s="14" t="s">
        <v>103</v>
      </c>
      <c r="AE122" s="14"/>
      <c r="AF122" s="100"/>
    </row>
    <row r="123" spans="2:32" ht="14.25" customHeight="1">
      <c r="B123" s="157"/>
      <c r="C123" s="135"/>
      <c r="D123" s="151"/>
      <c r="E123" s="135"/>
      <c r="F123" s="106" t="s">
        <v>40</v>
      </c>
      <c r="G123" s="14" t="s">
        <v>152</v>
      </c>
      <c r="H123" s="14" t="s">
        <v>122</v>
      </c>
      <c r="I123" s="14" t="s">
        <v>153</v>
      </c>
      <c r="J123" s="14" t="s">
        <v>44</v>
      </c>
      <c r="K123" s="14" t="s">
        <v>44</v>
      </c>
      <c r="L123" s="14" t="s">
        <v>154</v>
      </c>
      <c r="M123" s="14">
        <v>2</v>
      </c>
      <c r="N123" s="14">
        <v>4</v>
      </c>
      <c r="O123" s="14">
        <f t="shared" si="48"/>
        <v>8</v>
      </c>
      <c r="P123" s="15" t="str">
        <f t="shared" si="49"/>
        <v>MEDIO</v>
      </c>
      <c r="Q123" s="14">
        <v>25</v>
      </c>
      <c r="R123" s="15">
        <f t="shared" si="50"/>
        <v>200</v>
      </c>
      <c r="S123" s="55" t="str">
        <f t="shared" ref="S123:S133" si="51">IF(R123&lt;=20,"IV",IF(R123&lt;=120,"III",IF(R123&lt;=500,"II",IF(R123&lt;=4000,"I",FALSE))))</f>
        <v>II</v>
      </c>
      <c r="T123" s="79" t="str">
        <f>IF(S123="IV","Aceptable",IF(S123="III","Aceptable",IF(S123="II","No Aceptable o Aceptable con control especifico", IF(S123="I","No Aceptable", ALSO))))</f>
        <v>No Aceptable o Aceptable con control especifico</v>
      </c>
      <c r="U123" s="14">
        <v>3</v>
      </c>
      <c r="V123" s="14">
        <v>0</v>
      </c>
      <c r="W123" s="14">
        <v>0</v>
      </c>
      <c r="X123" s="14">
        <f>(U123+V123+W123)</f>
        <v>3</v>
      </c>
      <c r="Y123" s="14" t="s">
        <v>155</v>
      </c>
      <c r="Z123" s="14" t="s">
        <v>40</v>
      </c>
      <c r="AA123" s="14"/>
      <c r="AB123" s="14"/>
      <c r="AC123" s="14" t="s">
        <v>156</v>
      </c>
      <c r="AD123" s="14"/>
      <c r="AE123" s="14"/>
      <c r="AF123" s="100"/>
    </row>
    <row r="124" spans="2:32" ht="14.25" customHeight="1">
      <c r="B124" s="157"/>
      <c r="C124" s="135"/>
      <c r="D124" s="151"/>
      <c r="E124" s="135"/>
      <c r="F124" s="106" t="s">
        <v>53</v>
      </c>
      <c r="G124" s="14" t="s">
        <v>349</v>
      </c>
      <c r="H124" s="14" t="s">
        <v>122</v>
      </c>
      <c r="I124" s="14" t="s">
        <v>362</v>
      </c>
      <c r="J124" s="14" t="s">
        <v>44</v>
      </c>
      <c r="K124" s="14" t="s">
        <v>339</v>
      </c>
      <c r="L124" s="14" t="s">
        <v>339</v>
      </c>
      <c r="M124" s="14">
        <v>2</v>
      </c>
      <c r="N124" s="14">
        <v>2</v>
      </c>
      <c r="O124" s="14">
        <f t="shared" si="48"/>
        <v>4</v>
      </c>
      <c r="P124" s="15" t="s">
        <v>325</v>
      </c>
      <c r="Q124" s="14">
        <v>10</v>
      </c>
      <c r="R124" s="15">
        <v>40</v>
      </c>
      <c r="S124" s="115" t="s">
        <v>442</v>
      </c>
      <c r="T124" s="79" t="s">
        <v>425</v>
      </c>
      <c r="U124" s="14">
        <v>3</v>
      </c>
      <c r="V124" s="14">
        <v>0</v>
      </c>
      <c r="W124" s="14">
        <v>0</v>
      </c>
      <c r="X124" s="14">
        <v>3</v>
      </c>
      <c r="Y124" s="14" t="s">
        <v>343</v>
      </c>
      <c r="Z124" s="14" t="s">
        <v>40</v>
      </c>
      <c r="AA124" s="14" t="s">
        <v>344</v>
      </c>
      <c r="AB124" s="14" t="s">
        <v>344</v>
      </c>
      <c r="AC124" s="14" t="s">
        <v>385</v>
      </c>
      <c r="AD124" s="14" t="s">
        <v>355</v>
      </c>
      <c r="AE124" s="14" t="s">
        <v>390</v>
      </c>
      <c r="AF124" s="100"/>
    </row>
    <row r="125" spans="2:32" ht="14.25" customHeight="1">
      <c r="B125" s="157"/>
      <c r="C125" s="135"/>
      <c r="D125" s="151"/>
      <c r="E125" s="135"/>
      <c r="F125" s="106" t="s">
        <v>40</v>
      </c>
      <c r="G125" s="14" t="s">
        <v>190</v>
      </c>
      <c r="H125" s="14" t="s">
        <v>164</v>
      </c>
      <c r="I125" s="14" t="s">
        <v>404</v>
      </c>
      <c r="J125" s="14" t="s">
        <v>44</v>
      </c>
      <c r="K125" s="14" t="s">
        <v>44</v>
      </c>
      <c r="L125" s="14" t="s">
        <v>180</v>
      </c>
      <c r="M125" s="14">
        <v>6</v>
      </c>
      <c r="N125" s="14">
        <v>3</v>
      </c>
      <c r="O125" s="14">
        <f t="shared" si="48"/>
        <v>18</v>
      </c>
      <c r="P125" s="15" t="str">
        <f t="shared" si="49"/>
        <v>ALTO</v>
      </c>
      <c r="Q125" s="14">
        <v>25</v>
      </c>
      <c r="R125" s="15">
        <f t="shared" si="50"/>
        <v>450</v>
      </c>
      <c r="S125" s="55" t="str">
        <f t="shared" si="51"/>
        <v>II</v>
      </c>
      <c r="T125" s="79" t="str">
        <f>IF(S125="IV","Aceptable",IF(S125="III","Aceptable",IF(S125="II","No Aceptable o Aceptable con control especifico", IF(S125="I","No Aceptable", ALSO))))</f>
        <v>No Aceptable o Aceptable con control especifico</v>
      </c>
      <c r="U125" s="14">
        <v>3</v>
      </c>
      <c r="V125" s="14">
        <v>0</v>
      </c>
      <c r="W125" s="14">
        <v>0</v>
      </c>
      <c r="X125" s="14">
        <v>3</v>
      </c>
      <c r="Y125" s="14" t="s">
        <v>405</v>
      </c>
      <c r="Z125" s="14" t="s">
        <v>40</v>
      </c>
      <c r="AA125" s="14"/>
      <c r="AB125" s="14"/>
      <c r="AC125" s="14"/>
      <c r="AD125" s="14" t="s">
        <v>181</v>
      </c>
      <c r="AE125" s="14" t="s">
        <v>406</v>
      </c>
      <c r="AF125" s="92" t="s">
        <v>434</v>
      </c>
    </row>
    <row r="126" spans="2:32" ht="14.25" customHeight="1">
      <c r="B126" s="157"/>
      <c r="C126" s="135"/>
      <c r="D126" s="151"/>
      <c r="E126" s="135"/>
      <c r="F126" s="106" t="s">
        <v>40</v>
      </c>
      <c r="G126" s="14" t="s">
        <v>191</v>
      </c>
      <c r="H126" s="14" t="s">
        <v>122</v>
      </c>
      <c r="I126" s="14" t="s">
        <v>153</v>
      </c>
      <c r="J126" s="14" t="s">
        <v>44</v>
      </c>
      <c r="K126" s="14" t="s">
        <v>44</v>
      </c>
      <c r="L126" s="14" t="s">
        <v>154</v>
      </c>
      <c r="M126" s="14">
        <v>2</v>
      </c>
      <c r="N126" s="14">
        <v>3</v>
      </c>
      <c r="O126" s="14">
        <f t="shared" si="48"/>
        <v>6</v>
      </c>
      <c r="P126" s="15" t="str">
        <f t="shared" si="49"/>
        <v>MEDIO</v>
      </c>
      <c r="Q126" s="14">
        <v>25</v>
      </c>
      <c r="R126" s="15">
        <f t="shared" si="50"/>
        <v>150</v>
      </c>
      <c r="S126" s="55" t="str">
        <f t="shared" si="51"/>
        <v>II</v>
      </c>
      <c r="T126" s="79" t="str">
        <f>IF(S126="IV","Aceptable",IF(S126="III","Aceptable",IF(S126="II","No Aceptable o Aceptable con control especifico", IF(S126="I","No Aceptable", ALSO))))</f>
        <v>No Aceptable o Aceptable con control especifico</v>
      </c>
      <c r="U126" s="14">
        <v>3</v>
      </c>
      <c r="V126" s="14">
        <v>0</v>
      </c>
      <c r="W126" s="14">
        <v>0</v>
      </c>
      <c r="X126" s="14">
        <f t="shared" ref="X126:X133" si="52">(U126+V126+W126)</f>
        <v>3</v>
      </c>
      <c r="Y126" s="14" t="s">
        <v>155</v>
      </c>
      <c r="Z126" s="14" t="s">
        <v>40</v>
      </c>
      <c r="AA126" s="14"/>
      <c r="AB126" s="14"/>
      <c r="AC126" s="14" t="s">
        <v>156</v>
      </c>
      <c r="AD126" s="14"/>
      <c r="AE126" s="14"/>
      <c r="AF126" s="100"/>
    </row>
    <row r="127" spans="2:32" ht="14.25" customHeight="1">
      <c r="B127" s="157"/>
      <c r="C127" s="135"/>
      <c r="D127" s="151"/>
      <c r="E127" s="135"/>
      <c r="F127" s="106" t="s">
        <v>40</v>
      </c>
      <c r="G127" s="14" t="s">
        <v>192</v>
      </c>
      <c r="H127" s="14" t="s">
        <v>73</v>
      </c>
      <c r="I127" s="14" t="s">
        <v>130</v>
      </c>
      <c r="J127" s="14" t="s">
        <v>44</v>
      </c>
      <c r="K127" s="14" t="s">
        <v>44</v>
      </c>
      <c r="L127" s="14" t="s">
        <v>44</v>
      </c>
      <c r="M127" s="14">
        <v>2</v>
      </c>
      <c r="N127" s="14">
        <v>2</v>
      </c>
      <c r="O127" s="14">
        <f t="shared" si="48"/>
        <v>4</v>
      </c>
      <c r="P127" s="15" t="str">
        <f t="shared" si="49"/>
        <v>BAJO</v>
      </c>
      <c r="Q127" s="14">
        <v>10</v>
      </c>
      <c r="R127" s="15">
        <f t="shared" si="50"/>
        <v>40</v>
      </c>
      <c r="S127" s="55" t="str">
        <f>IF(R127&lt;=20,"IV",IF(R127&lt;=120,"III",IF(R127&lt;=500,"II",IF(R127&lt;=4000,"I",FALSE))))</f>
        <v>III</v>
      </c>
      <c r="T127" s="79" t="s">
        <v>425</v>
      </c>
      <c r="U127" s="14">
        <v>3</v>
      </c>
      <c r="V127" s="14">
        <v>0</v>
      </c>
      <c r="W127" s="14">
        <v>0</v>
      </c>
      <c r="X127" s="14">
        <v>3</v>
      </c>
      <c r="Y127" s="14" t="s">
        <v>131</v>
      </c>
      <c r="Z127" s="14" t="s">
        <v>40</v>
      </c>
      <c r="AA127" s="14"/>
      <c r="AB127" s="14"/>
      <c r="AC127" s="14"/>
      <c r="AD127" s="14" t="s">
        <v>193</v>
      </c>
      <c r="AE127" s="14"/>
      <c r="AF127" s="100"/>
    </row>
    <row r="128" spans="2:32" ht="14.25" customHeight="1">
      <c r="B128" s="157"/>
      <c r="C128" s="135"/>
      <c r="D128" s="151"/>
      <c r="E128" s="135"/>
      <c r="F128" s="106" t="s">
        <v>40</v>
      </c>
      <c r="G128" s="14" t="s">
        <v>104</v>
      </c>
      <c r="H128" s="14" t="s">
        <v>49</v>
      </c>
      <c r="I128" s="14" t="s">
        <v>105</v>
      </c>
      <c r="J128" s="14" t="s">
        <v>44</v>
      </c>
      <c r="K128" s="14" t="s">
        <v>44</v>
      </c>
      <c r="L128" s="14" t="s">
        <v>44</v>
      </c>
      <c r="M128" s="14">
        <v>2</v>
      </c>
      <c r="N128" s="14">
        <v>2</v>
      </c>
      <c r="O128" s="14">
        <f t="shared" si="48"/>
        <v>4</v>
      </c>
      <c r="P128" s="15" t="str">
        <f t="shared" si="49"/>
        <v>BAJO</v>
      </c>
      <c r="Q128" s="14">
        <v>10</v>
      </c>
      <c r="R128" s="15">
        <f t="shared" si="50"/>
        <v>40</v>
      </c>
      <c r="S128" s="55" t="str">
        <f t="shared" si="51"/>
        <v>III</v>
      </c>
      <c r="T128" s="79" t="s">
        <v>425</v>
      </c>
      <c r="U128" s="14">
        <v>3</v>
      </c>
      <c r="V128" s="14">
        <v>0</v>
      </c>
      <c r="W128" s="14">
        <v>0</v>
      </c>
      <c r="X128" s="14">
        <f t="shared" si="52"/>
        <v>3</v>
      </c>
      <c r="Y128" s="14" t="s">
        <v>106</v>
      </c>
      <c r="Z128" s="14" t="s">
        <v>40</v>
      </c>
      <c r="AA128" s="14"/>
      <c r="AB128" s="14"/>
      <c r="AC128" s="14"/>
      <c r="AD128" s="14" t="s">
        <v>107</v>
      </c>
      <c r="AE128" s="14"/>
      <c r="AF128" s="100"/>
    </row>
    <row r="129" spans="2:32" ht="14.25" customHeight="1">
      <c r="B129" s="157"/>
      <c r="C129" s="135"/>
      <c r="D129" s="151"/>
      <c r="E129" s="135"/>
      <c r="F129" s="106" t="s">
        <v>53</v>
      </c>
      <c r="G129" s="14" t="s">
        <v>194</v>
      </c>
      <c r="H129" s="14" t="s">
        <v>420</v>
      </c>
      <c r="I129" s="14" t="s">
        <v>109</v>
      </c>
      <c r="J129" s="14" t="s">
        <v>44</v>
      </c>
      <c r="K129" s="14" t="s">
        <v>430</v>
      </c>
      <c r="L129" s="14" t="s">
        <v>44</v>
      </c>
      <c r="M129" s="14">
        <v>2</v>
      </c>
      <c r="N129" s="14">
        <v>3</v>
      </c>
      <c r="O129" s="14">
        <f t="shared" si="48"/>
        <v>6</v>
      </c>
      <c r="P129" s="15" t="str">
        <f t="shared" si="49"/>
        <v>MEDIO</v>
      </c>
      <c r="Q129" s="14">
        <v>25</v>
      </c>
      <c r="R129" s="15">
        <f t="shared" si="50"/>
        <v>150</v>
      </c>
      <c r="S129" s="55" t="str">
        <f t="shared" si="51"/>
        <v>II</v>
      </c>
      <c r="T129" s="79" t="str">
        <f>IF(S129="IV","Aceptable",IF(S129="III","Aceptable",IF(S129="II","No Aceptable o Aceptable con control especifico", IF(S129="I","No Aceptable", ALSO))))</f>
        <v>No Aceptable o Aceptable con control especifico</v>
      </c>
      <c r="U129" s="14">
        <v>3</v>
      </c>
      <c r="V129" s="14">
        <v>0</v>
      </c>
      <c r="W129" s="14">
        <v>0</v>
      </c>
      <c r="X129" s="14">
        <f t="shared" si="52"/>
        <v>3</v>
      </c>
      <c r="Y129" s="14" t="s">
        <v>110</v>
      </c>
      <c r="Z129" s="14" t="s">
        <v>40</v>
      </c>
      <c r="AA129" s="14"/>
      <c r="AB129" s="14"/>
      <c r="AC129" s="14" t="s">
        <v>111</v>
      </c>
      <c r="AD129" s="14" t="s">
        <v>112</v>
      </c>
      <c r="AE129" s="14"/>
      <c r="AF129" s="100"/>
    </row>
    <row r="130" spans="2:32" ht="14.25" customHeight="1">
      <c r="B130" s="157"/>
      <c r="C130" s="135"/>
      <c r="D130" s="151"/>
      <c r="E130" s="135"/>
      <c r="F130" s="106" t="s">
        <v>40</v>
      </c>
      <c r="G130" s="14" t="s">
        <v>195</v>
      </c>
      <c r="H130" s="14" t="s">
        <v>431</v>
      </c>
      <c r="I130" s="14" t="s">
        <v>196</v>
      </c>
      <c r="J130" s="14" t="s">
        <v>44</v>
      </c>
      <c r="K130" s="14" t="s">
        <v>44</v>
      </c>
      <c r="L130" s="14" t="s">
        <v>197</v>
      </c>
      <c r="M130" s="14">
        <v>2</v>
      </c>
      <c r="N130" s="14">
        <v>3</v>
      </c>
      <c r="O130" s="14">
        <f>M130*N130</f>
        <v>6</v>
      </c>
      <c r="P130" s="15" t="str">
        <f>IF(AND(O130&gt;=2,O130&lt;=4),"BAJO",IF(AND(O130&gt;=6,O130&lt;=8),"MEDIO",IF(AND(O130&gt;=10,O130&lt;=20),"ALTO",IF(AND(O130&gt;=24,O130&lt;=40),"MUY ALTO"))))</f>
        <v>MEDIO</v>
      </c>
      <c r="Q130" s="14">
        <v>25</v>
      </c>
      <c r="R130" s="15">
        <f>O130*Q130</f>
        <v>150</v>
      </c>
      <c r="S130" s="55" t="str">
        <f>IF(R130&lt;=20,"IV",IF(R130&lt;=120,"III",IF(R130&lt;=500,"II",IF(R130&lt;=4000,"I",FALSE))))</f>
        <v>II</v>
      </c>
      <c r="T130" s="79" t="str">
        <f>IF(S130="IV","Aceptable",IF(S130="III","Aceptable",IF(S130="II","No Aceptable o Aceptable con control especifico", IF(S130="I","No Aceptable", ALSO))))</f>
        <v>No Aceptable o Aceptable con control especifico</v>
      </c>
      <c r="U130" s="14">
        <v>3</v>
      </c>
      <c r="V130" s="14">
        <v>0</v>
      </c>
      <c r="W130" s="14">
        <v>0</v>
      </c>
      <c r="X130" s="14">
        <f>(U130+V130+W130)</f>
        <v>3</v>
      </c>
      <c r="Y130" s="14" t="s">
        <v>198</v>
      </c>
      <c r="Z130" s="14" t="s">
        <v>40</v>
      </c>
      <c r="AA130" s="14"/>
      <c r="AB130" s="14"/>
      <c r="AC130" s="14"/>
      <c r="AD130" s="14" t="s">
        <v>199</v>
      </c>
      <c r="AE130" s="14"/>
      <c r="AF130" s="100"/>
    </row>
    <row r="131" spans="2:32" ht="14.25" customHeight="1">
      <c r="B131" s="157"/>
      <c r="C131" s="135"/>
      <c r="D131" s="151"/>
      <c r="E131" s="135"/>
      <c r="F131" s="106" t="s">
        <v>40</v>
      </c>
      <c r="G131" s="14" t="s">
        <v>65</v>
      </c>
      <c r="H131" s="14" t="s">
        <v>66</v>
      </c>
      <c r="I131" s="14" t="s">
        <v>67</v>
      </c>
      <c r="J131" s="14" t="s">
        <v>44</v>
      </c>
      <c r="K131" s="14" t="s">
        <v>44</v>
      </c>
      <c r="L131" s="14" t="s">
        <v>44</v>
      </c>
      <c r="M131" s="14">
        <v>2</v>
      </c>
      <c r="N131" s="14">
        <v>2</v>
      </c>
      <c r="O131" s="14">
        <f t="shared" si="48"/>
        <v>4</v>
      </c>
      <c r="P131" s="15" t="str">
        <f t="shared" si="49"/>
        <v>BAJO</v>
      </c>
      <c r="Q131" s="14">
        <v>25</v>
      </c>
      <c r="R131" s="15">
        <f t="shared" si="50"/>
        <v>100</v>
      </c>
      <c r="S131" s="55" t="str">
        <f t="shared" si="51"/>
        <v>III</v>
      </c>
      <c r="T131" s="79" t="s">
        <v>425</v>
      </c>
      <c r="U131" s="14">
        <v>3</v>
      </c>
      <c r="V131" s="14">
        <v>0</v>
      </c>
      <c r="W131" s="14">
        <v>0</v>
      </c>
      <c r="X131" s="14">
        <f t="shared" si="52"/>
        <v>3</v>
      </c>
      <c r="Y131" s="14" t="s">
        <v>113</v>
      </c>
      <c r="Z131" s="14" t="s">
        <v>40</v>
      </c>
      <c r="AA131" s="14"/>
      <c r="AB131" s="14"/>
      <c r="AC131" s="14" t="s">
        <v>70</v>
      </c>
      <c r="AD131" s="14" t="s">
        <v>71</v>
      </c>
      <c r="AE131" s="14"/>
      <c r="AF131" s="100"/>
    </row>
    <row r="132" spans="2:32" ht="14.25" customHeight="1">
      <c r="B132" s="160"/>
      <c r="C132" s="136"/>
      <c r="D132" s="153"/>
      <c r="E132" s="135"/>
      <c r="F132" s="106" t="s">
        <v>40</v>
      </c>
      <c r="G132" s="14" t="s">
        <v>158</v>
      </c>
      <c r="H132" s="14" t="s">
        <v>422</v>
      </c>
      <c r="I132" s="14" t="s">
        <v>86</v>
      </c>
      <c r="J132" s="14" t="s">
        <v>87</v>
      </c>
      <c r="K132" s="14" t="s">
        <v>44</v>
      </c>
      <c r="L132" s="14" t="s">
        <v>44</v>
      </c>
      <c r="M132" s="14">
        <v>2</v>
      </c>
      <c r="N132" s="14">
        <v>2</v>
      </c>
      <c r="O132" s="14">
        <f>M132*N132</f>
        <v>4</v>
      </c>
      <c r="P132" s="15" t="str">
        <f>IF(AND(O132&gt;=2,O132&lt;=4),"BAJO",IF(AND(O132&gt;=6,O132&lt;=8),"MEDIO",IF(AND(O132&gt;=10,O132&lt;=20),"ALTO",IF(AND(O132&gt;=24,O132&lt;=40),"MUY ALTO"))))</f>
        <v>BAJO</v>
      </c>
      <c r="Q132" s="14">
        <v>25</v>
      </c>
      <c r="R132" s="15">
        <f>O132*Q132</f>
        <v>100</v>
      </c>
      <c r="S132" s="55" t="str">
        <f t="shared" si="51"/>
        <v>III</v>
      </c>
      <c r="T132" s="79" t="s">
        <v>425</v>
      </c>
      <c r="U132" s="14">
        <v>3</v>
      </c>
      <c r="V132" s="14">
        <v>0</v>
      </c>
      <c r="W132" s="14">
        <v>0</v>
      </c>
      <c r="X132" s="14">
        <f t="shared" si="52"/>
        <v>3</v>
      </c>
      <c r="Y132" s="14" t="s">
        <v>88</v>
      </c>
      <c r="Z132" s="14" t="s">
        <v>40</v>
      </c>
      <c r="AA132" s="14"/>
      <c r="AB132" s="14"/>
      <c r="AC132" s="14"/>
      <c r="AD132" s="14" t="s">
        <v>89</v>
      </c>
      <c r="AE132" s="14"/>
      <c r="AF132" s="100"/>
    </row>
    <row r="133" spans="2:32" ht="14.25" customHeight="1" thickBot="1">
      <c r="B133" s="158"/>
      <c r="C133" s="137"/>
      <c r="D133" s="152"/>
      <c r="E133" s="137"/>
      <c r="F133" s="107" t="s">
        <v>40</v>
      </c>
      <c r="G133" s="17" t="s">
        <v>200</v>
      </c>
      <c r="H133" s="17" t="s">
        <v>423</v>
      </c>
      <c r="I133" s="17" t="s">
        <v>86</v>
      </c>
      <c r="J133" s="17" t="s">
        <v>87</v>
      </c>
      <c r="K133" s="17" t="s">
        <v>44</v>
      </c>
      <c r="L133" s="17" t="s">
        <v>44</v>
      </c>
      <c r="M133" s="17">
        <v>2</v>
      </c>
      <c r="N133" s="17">
        <v>2</v>
      </c>
      <c r="O133" s="17">
        <f t="shared" si="48"/>
        <v>4</v>
      </c>
      <c r="P133" s="18" t="str">
        <f t="shared" si="49"/>
        <v>BAJO</v>
      </c>
      <c r="Q133" s="17">
        <v>10</v>
      </c>
      <c r="R133" s="18">
        <f t="shared" si="50"/>
        <v>40</v>
      </c>
      <c r="S133" s="56" t="str">
        <f t="shared" si="51"/>
        <v>III</v>
      </c>
      <c r="T133" s="81" t="s">
        <v>425</v>
      </c>
      <c r="U133" s="17">
        <v>3</v>
      </c>
      <c r="V133" s="17">
        <v>0</v>
      </c>
      <c r="W133" s="17">
        <v>0</v>
      </c>
      <c r="X133" s="17">
        <f t="shared" si="52"/>
        <v>3</v>
      </c>
      <c r="Y133" s="17" t="s">
        <v>88</v>
      </c>
      <c r="Z133" s="17" t="s">
        <v>40</v>
      </c>
      <c r="AA133" s="17"/>
      <c r="AB133" s="17"/>
      <c r="AC133" s="17"/>
      <c r="AD133" s="17" t="s">
        <v>92</v>
      </c>
      <c r="AE133" s="17"/>
      <c r="AF133" s="102"/>
    </row>
    <row r="134" spans="2:32" ht="14.25" customHeight="1" thickBot="1">
      <c r="E134" s="109"/>
      <c r="T134" s="77"/>
      <c r="AE134" s="113"/>
      <c r="AF134" s="112"/>
    </row>
    <row r="135" spans="2:32" ht="14.25" customHeight="1">
      <c r="B135" s="156" t="s">
        <v>118</v>
      </c>
      <c r="C135" s="134" t="s">
        <v>328</v>
      </c>
      <c r="D135" s="149" t="s">
        <v>444</v>
      </c>
      <c r="E135" s="148" t="s">
        <v>445</v>
      </c>
      <c r="F135" s="104" t="s">
        <v>40</v>
      </c>
      <c r="G135" s="51" t="s">
        <v>201</v>
      </c>
      <c r="H135" s="51" t="s">
        <v>432</v>
      </c>
      <c r="I135" s="51" t="s">
        <v>101</v>
      </c>
      <c r="J135" s="51" t="s">
        <v>44</v>
      </c>
      <c r="K135" s="51" t="s">
        <v>44</v>
      </c>
      <c r="L135" s="51" t="s">
        <v>44</v>
      </c>
      <c r="M135" s="51">
        <v>2</v>
      </c>
      <c r="N135" s="51">
        <v>3</v>
      </c>
      <c r="O135" s="51">
        <f t="shared" ref="O135:O143" si="53">M135*N135</f>
        <v>6</v>
      </c>
      <c r="P135" s="52" t="str">
        <f t="shared" ref="P135:P143" si="54">IF(AND(O135&gt;=2,O135&lt;=4),"BAJO",IF(AND(O135&gt;=6,O135&lt;=8),"MEDIO",IF(AND(O135&gt;=10,O135&lt;=20),"ALTO",IF(AND(O135&gt;=24,O135&lt;=40),"MUY ALTO"))))</f>
        <v>MEDIO</v>
      </c>
      <c r="Q135" s="51">
        <v>10</v>
      </c>
      <c r="R135" s="52">
        <f t="shared" ref="R135:R143" si="55">O135*Q135</f>
        <v>60</v>
      </c>
      <c r="S135" s="54" t="str">
        <f t="shared" ref="S135:S143" si="56">IF(R135&lt;=20,"IV",IF(R135&lt;=120,"III",IF(R135&lt;=500,"II",IF(R135&lt;=4000,"I",FALSE))))</f>
        <v>III</v>
      </c>
      <c r="T135" s="78" t="s">
        <v>425</v>
      </c>
      <c r="U135" s="51">
        <v>5</v>
      </c>
      <c r="V135" s="51">
        <v>0</v>
      </c>
      <c r="W135" s="51">
        <v>0</v>
      </c>
      <c r="X135" s="51">
        <f>(U135+V135)+W135</f>
        <v>5</v>
      </c>
      <c r="Y135" s="51" t="s">
        <v>102</v>
      </c>
      <c r="Z135" s="51" t="s">
        <v>40</v>
      </c>
      <c r="AA135" s="51"/>
      <c r="AB135" s="51"/>
      <c r="AC135" s="51" t="s">
        <v>46</v>
      </c>
      <c r="AD135" s="51" t="s">
        <v>103</v>
      </c>
      <c r="AE135" s="20"/>
      <c r="AF135" s="99"/>
    </row>
    <row r="136" spans="2:32" ht="14.25" customHeight="1">
      <c r="B136" s="157"/>
      <c r="C136" s="135"/>
      <c r="D136" s="151"/>
      <c r="E136" s="135"/>
      <c r="F136" s="106" t="s">
        <v>40</v>
      </c>
      <c r="G136" s="14" t="s">
        <v>104</v>
      </c>
      <c r="H136" s="14" t="s">
        <v>49</v>
      </c>
      <c r="I136" s="14" t="s">
        <v>105</v>
      </c>
      <c r="J136" s="14" t="s">
        <v>44</v>
      </c>
      <c r="K136" s="14" t="s">
        <v>44</v>
      </c>
      <c r="L136" s="14" t="s">
        <v>44</v>
      </c>
      <c r="M136" s="14">
        <v>2</v>
      </c>
      <c r="N136" s="14">
        <v>3</v>
      </c>
      <c r="O136" s="14">
        <f t="shared" si="53"/>
        <v>6</v>
      </c>
      <c r="P136" s="15" t="str">
        <f t="shared" si="54"/>
        <v>MEDIO</v>
      </c>
      <c r="Q136" s="14">
        <v>10</v>
      </c>
      <c r="R136" s="15">
        <f t="shared" si="55"/>
        <v>60</v>
      </c>
      <c r="S136" s="55" t="str">
        <f t="shared" si="56"/>
        <v>III</v>
      </c>
      <c r="T136" s="79" t="s">
        <v>425</v>
      </c>
      <c r="U136" s="14">
        <v>5</v>
      </c>
      <c r="V136" s="14">
        <v>0</v>
      </c>
      <c r="W136" s="14">
        <v>0</v>
      </c>
      <c r="X136" s="14">
        <f t="shared" ref="X136:X144" si="57">(U136+V136+W136)</f>
        <v>5</v>
      </c>
      <c r="Y136" s="14" t="s">
        <v>106</v>
      </c>
      <c r="Z136" s="14" t="s">
        <v>40</v>
      </c>
      <c r="AA136" s="14"/>
      <c r="AB136" s="14"/>
      <c r="AC136" s="14"/>
      <c r="AD136" s="14" t="s">
        <v>107</v>
      </c>
      <c r="AE136" s="14"/>
      <c r="AF136" s="100"/>
    </row>
    <row r="137" spans="2:32" ht="14.25" customHeight="1">
      <c r="B137" s="157"/>
      <c r="C137" s="135"/>
      <c r="D137" s="151"/>
      <c r="E137" s="135"/>
      <c r="F137" s="106" t="s">
        <v>53</v>
      </c>
      <c r="G137" s="14" t="s">
        <v>108</v>
      </c>
      <c r="H137" s="14" t="s">
        <v>420</v>
      </c>
      <c r="I137" s="14" t="s">
        <v>109</v>
      </c>
      <c r="J137" s="14" t="s">
        <v>44</v>
      </c>
      <c r="K137" s="14" t="s">
        <v>44</v>
      </c>
      <c r="L137" s="14" t="s">
        <v>44</v>
      </c>
      <c r="M137" s="14">
        <v>2</v>
      </c>
      <c r="N137" s="14">
        <v>4</v>
      </c>
      <c r="O137" s="14">
        <f t="shared" si="53"/>
        <v>8</v>
      </c>
      <c r="P137" s="15" t="str">
        <f t="shared" si="54"/>
        <v>MEDIO</v>
      </c>
      <c r="Q137" s="14">
        <v>25</v>
      </c>
      <c r="R137" s="15">
        <f t="shared" si="55"/>
        <v>200</v>
      </c>
      <c r="S137" s="55" t="str">
        <f t="shared" si="56"/>
        <v>II</v>
      </c>
      <c r="T137" s="79" t="str">
        <f>IF(S137="IV","Aceptable",IF(S137="III","Aceptable",IF(S137="II","No Aceptable o Aceptable con control especifico", IF(S137="I","No Aceptable", ALSO))))</f>
        <v>No Aceptable o Aceptable con control especifico</v>
      </c>
      <c r="U137" s="14">
        <v>5</v>
      </c>
      <c r="V137" s="14">
        <v>0</v>
      </c>
      <c r="W137" s="14">
        <v>0</v>
      </c>
      <c r="X137" s="14">
        <f t="shared" si="57"/>
        <v>5</v>
      </c>
      <c r="Y137" s="14" t="s">
        <v>110</v>
      </c>
      <c r="Z137" s="14" t="s">
        <v>40</v>
      </c>
      <c r="AA137" s="14"/>
      <c r="AB137" s="14"/>
      <c r="AC137" s="14" t="s">
        <v>111</v>
      </c>
      <c r="AD137" s="14" t="s">
        <v>112</v>
      </c>
      <c r="AE137" s="14"/>
      <c r="AF137" s="100"/>
    </row>
    <row r="138" spans="2:32" ht="14.25" customHeight="1">
      <c r="B138" s="157"/>
      <c r="C138" s="135"/>
      <c r="D138" s="151"/>
      <c r="E138" s="135"/>
      <c r="F138" s="106" t="s">
        <v>40</v>
      </c>
      <c r="G138" s="14" t="s">
        <v>65</v>
      </c>
      <c r="H138" s="14" t="s">
        <v>66</v>
      </c>
      <c r="I138" s="14" t="s">
        <v>67</v>
      </c>
      <c r="J138" s="14" t="s">
        <v>44</v>
      </c>
      <c r="K138" s="14" t="s">
        <v>44</v>
      </c>
      <c r="L138" s="14" t="s">
        <v>44</v>
      </c>
      <c r="M138" s="14">
        <v>2</v>
      </c>
      <c r="N138" s="14">
        <v>2</v>
      </c>
      <c r="O138" s="14">
        <f t="shared" si="53"/>
        <v>4</v>
      </c>
      <c r="P138" s="71" t="str">
        <f>IF(AND(O138&gt;=2,O138&lt;=4),"BAJO",IF(AND(O138&gt;=6,O138&lt;=8),"MEDIO",IF(AND(O138&gt;=10,O138&lt;=20),"ALTO",IF(AND(O138&gt;=24,O138&lt;=40),"MUY ALTO"))))</f>
        <v>BAJO</v>
      </c>
      <c r="Q138" s="14">
        <v>25</v>
      </c>
      <c r="R138" s="15">
        <f t="shared" si="55"/>
        <v>100</v>
      </c>
      <c r="S138" s="55" t="str">
        <f t="shared" si="56"/>
        <v>III</v>
      </c>
      <c r="T138" s="79" t="s">
        <v>425</v>
      </c>
      <c r="U138" s="14">
        <v>5</v>
      </c>
      <c r="V138" s="14">
        <v>0</v>
      </c>
      <c r="W138" s="14">
        <v>0</v>
      </c>
      <c r="X138" s="14">
        <f t="shared" si="57"/>
        <v>5</v>
      </c>
      <c r="Y138" s="14" t="s">
        <v>113</v>
      </c>
      <c r="Z138" s="14" t="s">
        <v>40</v>
      </c>
      <c r="AA138" s="14"/>
      <c r="AB138" s="14"/>
      <c r="AC138" s="14" t="s">
        <v>70</v>
      </c>
      <c r="AD138" s="14" t="s">
        <v>71</v>
      </c>
      <c r="AE138" s="14"/>
      <c r="AF138" s="100"/>
    </row>
    <row r="139" spans="2:32" ht="14.25" customHeight="1">
      <c r="B139" s="157"/>
      <c r="C139" s="135"/>
      <c r="D139" s="151"/>
      <c r="E139" s="135"/>
      <c r="F139" s="106" t="s">
        <v>40</v>
      </c>
      <c r="G139" s="14" t="s">
        <v>202</v>
      </c>
      <c r="H139" s="14" t="s">
        <v>423</v>
      </c>
      <c r="I139" s="14" t="s">
        <v>86</v>
      </c>
      <c r="J139" s="14" t="s">
        <v>87</v>
      </c>
      <c r="K139" s="14" t="s">
        <v>44</v>
      </c>
      <c r="L139" s="14" t="s">
        <v>44</v>
      </c>
      <c r="M139" s="14">
        <v>6</v>
      </c>
      <c r="N139" s="14">
        <v>2</v>
      </c>
      <c r="O139" s="14">
        <f t="shared" si="53"/>
        <v>12</v>
      </c>
      <c r="P139" s="15" t="str">
        <f t="shared" si="54"/>
        <v>ALTO</v>
      </c>
      <c r="Q139" s="14">
        <v>25</v>
      </c>
      <c r="R139" s="15">
        <f t="shared" si="55"/>
        <v>300</v>
      </c>
      <c r="S139" s="55" t="str">
        <f t="shared" si="56"/>
        <v>II</v>
      </c>
      <c r="T139" s="79" t="str">
        <f>IF(S139="IV","Aceptable",IF(S139="III","Aceptable",IF(S139="II","No Aceptable o Aceptable con control especifico", IF(S139="I","No Aceptable", ALSO))))</f>
        <v>No Aceptable o Aceptable con control especifico</v>
      </c>
      <c r="U139" s="14">
        <v>5</v>
      </c>
      <c r="V139" s="14">
        <v>0</v>
      </c>
      <c r="W139" s="14">
        <v>0</v>
      </c>
      <c r="X139" s="14">
        <f t="shared" si="57"/>
        <v>5</v>
      </c>
      <c r="Y139" s="14" t="s">
        <v>88</v>
      </c>
      <c r="Z139" s="14" t="s">
        <v>40</v>
      </c>
      <c r="AA139" s="14"/>
      <c r="AB139" s="14"/>
      <c r="AC139" s="14"/>
      <c r="AD139" s="14" t="s">
        <v>92</v>
      </c>
      <c r="AE139" s="14"/>
      <c r="AF139" s="100"/>
    </row>
    <row r="140" spans="2:32" ht="14.25" customHeight="1">
      <c r="B140" s="157"/>
      <c r="C140" s="135"/>
      <c r="D140" s="151"/>
      <c r="E140" s="135"/>
      <c r="F140" s="106" t="s">
        <v>40</v>
      </c>
      <c r="G140" s="14" t="s">
        <v>203</v>
      </c>
      <c r="H140" s="14" t="s">
        <v>422</v>
      </c>
      <c r="I140" s="14" t="s">
        <v>86</v>
      </c>
      <c r="J140" s="14" t="s">
        <v>44</v>
      </c>
      <c r="K140" s="14" t="s">
        <v>375</v>
      </c>
      <c r="L140" s="14" t="s">
        <v>374</v>
      </c>
      <c r="M140" s="14">
        <v>2</v>
      </c>
      <c r="N140" s="14">
        <v>3</v>
      </c>
      <c r="O140" s="14">
        <f t="shared" si="53"/>
        <v>6</v>
      </c>
      <c r="P140" s="15" t="str">
        <f t="shared" si="54"/>
        <v>MEDIO</v>
      </c>
      <c r="Q140" s="14">
        <v>10</v>
      </c>
      <c r="R140" s="15">
        <f t="shared" si="55"/>
        <v>60</v>
      </c>
      <c r="S140" s="55" t="str">
        <f t="shared" si="56"/>
        <v>III</v>
      </c>
      <c r="T140" s="79" t="s">
        <v>425</v>
      </c>
      <c r="U140" s="14">
        <v>5</v>
      </c>
      <c r="V140" s="14">
        <v>0</v>
      </c>
      <c r="W140" s="14">
        <v>0</v>
      </c>
      <c r="X140" s="14">
        <f t="shared" si="57"/>
        <v>5</v>
      </c>
      <c r="Y140" s="14" t="s">
        <v>88</v>
      </c>
      <c r="Z140" s="14" t="s">
        <v>40</v>
      </c>
      <c r="AA140" s="14"/>
      <c r="AB140" s="14"/>
      <c r="AC140" s="14"/>
      <c r="AD140" s="14" t="s">
        <v>92</v>
      </c>
      <c r="AE140" s="14"/>
      <c r="AF140" s="100"/>
    </row>
    <row r="141" spans="2:32" ht="14.25" customHeight="1">
      <c r="B141" s="157"/>
      <c r="C141" s="135"/>
      <c r="D141" s="151"/>
      <c r="E141" s="135"/>
      <c r="F141" s="106" t="s">
        <v>40</v>
      </c>
      <c r="G141" s="14" t="s">
        <v>204</v>
      </c>
      <c r="H141" s="14" t="s">
        <v>122</v>
      </c>
      <c r="I141" s="14" t="s">
        <v>153</v>
      </c>
      <c r="J141" s="14" t="s">
        <v>44</v>
      </c>
      <c r="K141" s="14" t="s">
        <v>44</v>
      </c>
      <c r="L141" s="14" t="s">
        <v>154</v>
      </c>
      <c r="M141" s="14">
        <v>2</v>
      </c>
      <c r="N141" s="14">
        <v>4</v>
      </c>
      <c r="O141" s="14">
        <f t="shared" si="53"/>
        <v>8</v>
      </c>
      <c r="P141" s="15" t="str">
        <f t="shared" si="54"/>
        <v>MEDIO</v>
      </c>
      <c r="Q141" s="14">
        <v>25</v>
      </c>
      <c r="R141" s="15">
        <f t="shared" si="55"/>
        <v>200</v>
      </c>
      <c r="S141" s="55" t="str">
        <f t="shared" si="56"/>
        <v>II</v>
      </c>
      <c r="T141" s="79" t="str">
        <f>IF(S141="IV","Aceptable",IF(S141="III","Aceptable",IF(S141="II","No Aceptable o Aceptable con control especifico", IF(S141="I","No Aceptable", ALSO))))</f>
        <v>No Aceptable o Aceptable con control especifico</v>
      </c>
      <c r="U141" s="14">
        <v>5</v>
      </c>
      <c r="V141" s="14">
        <v>0</v>
      </c>
      <c r="W141" s="14">
        <v>0</v>
      </c>
      <c r="X141" s="14">
        <f t="shared" si="57"/>
        <v>5</v>
      </c>
      <c r="Y141" s="14" t="s">
        <v>155</v>
      </c>
      <c r="Z141" s="14" t="s">
        <v>40</v>
      </c>
      <c r="AA141" s="14"/>
      <c r="AB141" s="14"/>
      <c r="AC141" s="14" t="s">
        <v>156</v>
      </c>
      <c r="AD141" s="14"/>
      <c r="AE141" s="14"/>
      <c r="AF141" s="100"/>
    </row>
    <row r="142" spans="2:32" ht="14.25" customHeight="1">
      <c r="B142" s="157"/>
      <c r="C142" s="135"/>
      <c r="D142" s="151"/>
      <c r="E142" s="135"/>
      <c r="F142" s="106" t="s">
        <v>40</v>
      </c>
      <c r="G142" s="14" t="s">
        <v>349</v>
      </c>
      <c r="H142" s="14" t="s">
        <v>122</v>
      </c>
      <c r="I142" s="14" t="s">
        <v>362</v>
      </c>
      <c r="J142" s="14" t="s">
        <v>44</v>
      </c>
      <c r="K142" s="14" t="s">
        <v>339</v>
      </c>
      <c r="L142" s="14" t="s">
        <v>339</v>
      </c>
      <c r="M142" s="14">
        <v>2</v>
      </c>
      <c r="N142" s="14">
        <v>2</v>
      </c>
      <c r="O142" s="14">
        <f t="shared" si="53"/>
        <v>4</v>
      </c>
      <c r="P142" s="15" t="s">
        <v>325</v>
      </c>
      <c r="Q142" s="14">
        <v>10</v>
      </c>
      <c r="R142" s="15">
        <v>40</v>
      </c>
      <c r="S142" s="115" t="s">
        <v>442</v>
      </c>
      <c r="T142" s="79" t="s">
        <v>425</v>
      </c>
      <c r="U142" s="14">
        <v>5</v>
      </c>
      <c r="V142" s="14">
        <v>0</v>
      </c>
      <c r="W142" s="14">
        <v>0</v>
      </c>
      <c r="X142" s="14">
        <v>6</v>
      </c>
      <c r="Y142" s="14" t="s">
        <v>343</v>
      </c>
      <c r="Z142" s="14" t="s">
        <v>40</v>
      </c>
      <c r="AA142" s="14" t="s">
        <v>344</v>
      </c>
      <c r="AB142" s="14" t="s">
        <v>344</v>
      </c>
      <c r="AC142" s="14" t="s">
        <v>385</v>
      </c>
      <c r="AD142" s="14" t="s">
        <v>355</v>
      </c>
      <c r="AE142" s="14" t="s">
        <v>370</v>
      </c>
      <c r="AF142" s="100"/>
    </row>
    <row r="143" spans="2:32" ht="14.25" customHeight="1">
      <c r="B143" s="157"/>
      <c r="C143" s="135"/>
      <c r="D143" s="151"/>
      <c r="E143" s="135"/>
      <c r="F143" s="106" t="s">
        <v>40</v>
      </c>
      <c r="G143" s="14" t="s">
        <v>205</v>
      </c>
      <c r="H143" s="14" t="s">
        <v>122</v>
      </c>
      <c r="I143" s="14" t="s">
        <v>153</v>
      </c>
      <c r="J143" s="14" t="s">
        <v>44</v>
      </c>
      <c r="K143" s="14" t="s">
        <v>44</v>
      </c>
      <c r="L143" s="14" t="s">
        <v>154</v>
      </c>
      <c r="M143" s="14">
        <v>2</v>
      </c>
      <c r="N143" s="14">
        <v>3</v>
      </c>
      <c r="O143" s="14">
        <f t="shared" si="53"/>
        <v>6</v>
      </c>
      <c r="P143" s="15" t="str">
        <f t="shared" si="54"/>
        <v>MEDIO</v>
      </c>
      <c r="Q143" s="14">
        <v>25</v>
      </c>
      <c r="R143" s="15">
        <f t="shared" si="55"/>
        <v>150</v>
      </c>
      <c r="S143" s="55" t="str">
        <f t="shared" si="56"/>
        <v>II</v>
      </c>
      <c r="T143" s="79" t="str">
        <f>IF(S143="IV","Aceptable",IF(S143="III","Aceptable",IF(S143="II","No Aceptable o Aceptable con control especifico", IF(S143="I","No Aceptable", ALSO))))</f>
        <v>No Aceptable o Aceptable con control especifico</v>
      </c>
      <c r="U143" s="14">
        <v>5</v>
      </c>
      <c r="V143" s="14">
        <v>0</v>
      </c>
      <c r="W143" s="14">
        <v>0</v>
      </c>
      <c r="X143" s="14">
        <f t="shared" si="57"/>
        <v>5</v>
      </c>
      <c r="Y143" s="14" t="s">
        <v>155</v>
      </c>
      <c r="Z143" s="14" t="s">
        <v>40</v>
      </c>
      <c r="AA143" s="14"/>
      <c r="AB143" s="14"/>
      <c r="AC143" s="14" t="s">
        <v>156</v>
      </c>
      <c r="AD143" s="14"/>
      <c r="AE143" s="14"/>
      <c r="AF143" s="100"/>
    </row>
    <row r="144" spans="2:32" ht="14.25" customHeight="1" thickBot="1">
      <c r="B144" s="158"/>
      <c r="C144" s="137"/>
      <c r="D144" s="152"/>
      <c r="E144" s="137"/>
      <c r="F144" s="107" t="s">
        <v>40</v>
      </c>
      <c r="G144" s="17" t="s">
        <v>446</v>
      </c>
      <c r="H144" s="17" t="s">
        <v>431</v>
      </c>
      <c r="I144" s="17" t="s">
        <v>447</v>
      </c>
      <c r="J144" s="17" t="s">
        <v>44</v>
      </c>
      <c r="K144" s="17" t="s">
        <v>44</v>
      </c>
      <c r="L144" s="17" t="s">
        <v>448</v>
      </c>
      <c r="M144" s="17">
        <v>6</v>
      </c>
      <c r="N144" s="17">
        <v>2</v>
      </c>
      <c r="O144" s="17">
        <f>M144*N144</f>
        <v>12</v>
      </c>
      <c r="P144" s="18" t="str">
        <f>IF(AND(O144&gt;=2,O144&lt;=4),"BAJO",IF(AND(O144&gt;=6,O144&lt;=8),"MEDIO",IF(AND(O144&gt;=10,O144&lt;=20),"ALTO",IF(AND(O144&gt;=24,O144&lt;=40),"MUY ALTO"))))</f>
        <v>ALTO</v>
      </c>
      <c r="Q144" s="17">
        <v>25</v>
      </c>
      <c r="R144" s="18">
        <f>O144*Q144</f>
        <v>300</v>
      </c>
      <c r="S144" s="56" t="str">
        <f>IF(R144&lt;=20,"IV",IF(R144&lt;=120,"III",IF(R144&lt;=500,"II",IF(R144&lt;=4000,"I",FALSE))))</f>
        <v>II</v>
      </c>
      <c r="T144" s="81" t="s">
        <v>425</v>
      </c>
      <c r="U144" s="17">
        <v>5</v>
      </c>
      <c r="V144" s="17">
        <v>0</v>
      </c>
      <c r="W144" s="17">
        <v>0</v>
      </c>
      <c r="X144" s="17">
        <f t="shared" si="57"/>
        <v>5</v>
      </c>
      <c r="Y144" s="17" t="s">
        <v>198</v>
      </c>
      <c r="Z144" s="17" t="s">
        <v>40</v>
      </c>
      <c r="AA144" s="17"/>
      <c r="AB144" s="17"/>
      <c r="AC144" s="17"/>
      <c r="AD144" s="17" t="s">
        <v>450</v>
      </c>
      <c r="AE144" s="17" t="s">
        <v>449</v>
      </c>
      <c r="AF144" s="102"/>
    </row>
    <row r="145" spans="2:20" ht="14.25" customHeight="1">
      <c r="T145" s="77"/>
    </row>
    <row r="146" spans="2:20" ht="14.25" customHeight="1">
      <c r="N146" s="11">
        <v>0</v>
      </c>
      <c r="T146" s="77"/>
    </row>
    <row r="147" spans="2:20" ht="14.25" customHeight="1">
      <c r="T147" s="77"/>
    </row>
    <row r="148" spans="2:20" ht="14.25" customHeight="1">
      <c r="T148" s="77"/>
    </row>
    <row r="149" spans="2:20" ht="14.25" customHeight="1">
      <c r="T149" s="77"/>
    </row>
    <row r="150" spans="2:20" ht="14.25" customHeight="1">
      <c r="B150" s="84" t="s">
        <v>93</v>
      </c>
      <c r="C150" s="84"/>
      <c r="D150" s="84"/>
      <c r="T150" s="77"/>
    </row>
    <row r="151" spans="2:20" ht="14.25" customHeight="1">
      <c r="B151" s="84" t="s">
        <v>94</v>
      </c>
      <c r="C151" s="84" t="s">
        <v>331</v>
      </c>
      <c r="D151" s="84"/>
      <c r="T151" s="77"/>
    </row>
  </sheetData>
  <sheetProtection selectLockedCells="1" selectUnlockedCells="1"/>
  <mergeCells count="72">
    <mergeCell ref="B121:B133"/>
    <mergeCell ref="C121:C133"/>
    <mergeCell ref="D121:D133"/>
    <mergeCell ref="E121:E133"/>
    <mergeCell ref="B135:B144"/>
    <mergeCell ref="C135:C144"/>
    <mergeCell ref="D135:D144"/>
    <mergeCell ref="E135:E144"/>
    <mergeCell ref="B102:B111"/>
    <mergeCell ref="C102:C111"/>
    <mergeCell ref="D102:D111"/>
    <mergeCell ref="E102:E111"/>
    <mergeCell ref="B113:B119"/>
    <mergeCell ref="C113:C119"/>
    <mergeCell ref="D113:D119"/>
    <mergeCell ref="E113:E119"/>
    <mergeCell ref="B84:B92"/>
    <mergeCell ref="C84:C92"/>
    <mergeCell ref="D84:D92"/>
    <mergeCell ref="E84:E92"/>
    <mergeCell ref="B94:B100"/>
    <mergeCell ref="C94:C100"/>
    <mergeCell ref="D94:D100"/>
    <mergeCell ref="E94:E100"/>
    <mergeCell ref="B60:B70"/>
    <mergeCell ref="C60:C70"/>
    <mergeCell ref="D60:D70"/>
    <mergeCell ref="E60:E70"/>
    <mergeCell ref="B72:B82"/>
    <mergeCell ref="C72:C82"/>
    <mergeCell ref="D72:D82"/>
    <mergeCell ref="E72:E82"/>
    <mergeCell ref="B41:B48"/>
    <mergeCell ref="C41:C48"/>
    <mergeCell ref="D41:D48"/>
    <mergeCell ref="E41:E48"/>
    <mergeCell ref="B50:B58"/>
    <mergeCell ref="C50:C58"/>
    <mergeCell ref="D50:D58"/>
    <mergeCell ref="E50:E58"/>
    <mergeCell ref="B19:B29"/>
    <mergeCell ref="C19:C29"/>
    <mergeCell ref="D19:D29"/>
    <mergeCell ref="E19:E29"/>
    <mergeCell ref="B31:B39"/>
    <mergeCell ref="C31:C39"/>
    <mergeCell ref="D31:D39"/>
    <mergeCell ref="E31:E39"/>
    <mergeCell ref="U6:Z6"/>
    <mergeCell ref="AA6:AE6"/>
    <mergeCell ref="B8:B17"/>
    <mergeCell ref="C8:C17"/>
    <mergeCell ref="D8:D17"/>
    <mergeCell ref="E8:E17"/>
    <mergeCell ref="B5:AE5"/>
    <mergeCell ref="B6:B7"/>
    <mergeCell ref="C6:C7"/>
    <mergeCell ref="D6:D7"/>
    <mergeCell ref="E6:E7"/>
    <mergeCell ref="F6:F7"/>
    <mergeCell ref="G6:H6"/>
    <mergeCell ref="I6:I7"/>
    <mergeCell ref="J6:L6"/>
    <mergeCell ref="M6:S6"/>
    <mergeCell ref="B2:F4"/>
    <mergeCell ref="G2:Y4"/>
    <mergeCell ref="Z2:AB2"/>
    <mergeCell ref="AC2:AE2"/>
    <mergeCell ref="Z3:AB3"/>
    <mergeCell ref="AC3:AE3"/>
    <mergeCell ref="Z4:AB4"/>
    <mergeCell ref="AC4:AE4"/>
  </mergeCells>
  <conditionalFormatting sqref="P8:P29">
    <cfRule type="expression" dxfId="153" priority="97" stopIfTrue="1">
      <formula>NOT(ISERROR(SEARCH("MUY ALTO",P8)))</formula>
    </cfRule>
    <cfRule type="expression" dxfId="155" priority="98" stopIfTrue="1">
      <formula>NOT(ISERROR(SEARCH("ALTO",P8)))</formula>
    </cfRule>
    <cfRule type="expression" dxfId="154" priority="99" stopIfTrue="1">
      <formula>NOT(ISERROR(SEARCH("MEDIO",P8)))</formula>
    </cfRule>
  </conditionalFormatting>
  <conditionalFormatting sqref="P31:P39">
    <cfRule type="expression" dxfId="152" priority="7" stopIfTrue="1">
      <formula>NOT(ISERROR(SEARCH("MUY ALTO",P31)))</formula>
    </cfRule>
    <cfRule type="expression" dxfId="151" priority="8" stopIfTrue="1">
      <formula>NOT(ISERROR(SEARCH("ALTO",P31)))</formula>
    </cfRule>
    <cfRule type="expression" dxfId="150" priority="9" stopIfTrue="1">
      <formula>NOT(ISERROR(SEARCH("MEDIO",P31)))</formula>
    </cfRule>
  </conditionalFormatting>
  <conditionalFormatting sqref="P41:P48">
    <cfRule type="expression" dxfId="149" priority="85" stopIfTrue="1">
      <formula>NOT(ISERROR(SEARCH("MUY ALTO",P41)))</formula>
    </cfRule>
    <cfRule type="expression" dxfId="147" priority="86" stopIfTrue="1">
      <formula>NOT(ISERROR(SEARCH("ALTO",P41)))</formula>
    </cfRule>
    <cfRule type="expression" dxfId="148" priority="87" stopIfTrue="1">
      <formula>NOT(ISERROR(SEARCH("MEDIO",P41)))</formula>
    </cfRule>
  </conditionalFormatting>
  <conditionalFormatting sqref="P50:P58">
    <cfRule type="expression" dxfId="144" priority="79" stopIfTrue="1">
      <formula>NOT(ISERROR(SEARCH("MUY ALTO",P50)))</formula>
    </cfRule>
    <cfRule type="expression" dxfId="145" priority="80" stopIfTrue="1">
      <formula>NOT(ISERROR(SEARCH("ALTO",P50)))</formula>
    </cfRule>
    <cfRule type="expression" dxfId="146" priority="81" stopIfTrue="1">
      <formula>NOT(ISERROR(SEARCH("MEDIO",P50)))</formula>
    </cfRule>
  </conditionalFormatting>
  <conditionalFormatting sqref="P60:P70">
    <cfRule type="expression" dxfId="141" priority="70" stopIfTrue="1">
      <formula>NOT(ISERROR(SEARCH("MUY ALTO",P60)))</formula>
    </cfRule>
    <cfRule type="expression" dxfId="143" priority="71" stopIfTrue="1">
      <formula>NOT(ISERROR(SEARCH("ALTO",P60)))</formula>
    </cfRule>
    <cfRule type="expression" dxfId="142" priority="72" stopIfTrue="1">
      <formula>NOT(ISERROR(SEARCH("MEDIO",P60)))</formula>
    </cfRule>
  </conditionalFormatting>
  <conditionalFormatting sqref="P72:P82">
    <cfRule type="expression" dxfId="139" priority="58" stopIfTrue="1">
      <formula>NOT(ISERROR(SEARCH("MUY ALTO",P72)))</formula>
    </cfRule>
    <cfRule type="expression" dxfId="140" priority="59" stopIfTrue="1">
      <formula>NOT(ISERROR(SEARCH("ALTO",P72)))</formula>
    </cfRule>
    <cfRule type="expression" dxfId="138" priority="60" stopIfTrue="1">
      <formula>NOT(ISERROR(SEARCH("MEDIO",P72)))</formula>
    </cfRule>
  </conditionalFormatting>
  <conditionalFormatting sqref="P84:P92">
    <cfRule type="expression" dxfId="135" priority="118" stopIfTrue="1">
      <formula>NOT(ISERROR(SEARCH("MUY ALTO",P84)))</formula>
    </cfRule>
    <cfRule type="expression" dxfId="137" priority="119" stopIfTrue="1">
      <formula>NOT(ISERROR(SEARCH("ALTO",P84)))</formula>
    </cfRule>
    <cfRule type="expression" dxfId="136" priority="120" stopIfTrue="1">
      <formula>NOT(ISERROR(SEARCH("MEDIO",P84)))</formula>
    </cfRule>
  </conditionalFormatting>
  <conditionalFormatting sqref="P94:P100">
    <cfRule type="expression" dxfId="133" priority="112" stopIfTrue="1">
      <formula>NOT(ISERROR(SEARCH("MUY ALTO",P94)))</formula>
    </cfRule>
    <cfRule type="expression" dxfId="134" priority="113" stopIfTrue="1">
      <formula>NOT(ISERROR(SEARCH("ALTO",P94)))</formula>
    </cfRule>
    <cfRule type="expression" dxfId="132" priority="114" stopIfTrue="1">
      <formula>NOT(ISERROR(SEARCH("MEDIO",P94)))</formula>
    </cfRule>
  </conditionalFormatting>
  <conditionalFormatting sqref="P102:P111">
    <cfRule type="expression" dxfId="130" priority="43" stopIfTrue="1">
      <formula>NOT(ISERROR(SEARCH("MUY ALTO",P102)))</formula>
    </cfRule>
    <cfRule type="expression" dxfId="129" priority="44" stopIfTrue="1">
      <formula>NOT(ISERROR(SEARCH("ALTO",P102)))</formula>
    </cfRule>
    <cfRule type="expression" dxfId="131" priority="45" stopIfTrue="1">
      <formula>NOT(ISERROR(SEARCH("MEDIO",P102)))</formula>
    </cfRule>
  </conditionalFormatting>
  <conditionalFormatting sqref="P113:P119">
    <cfRule type="expression" dxfId="127" priority="106" stopIfTrue="1">
      <formula>NOT(ISERROR(SEARCH("MUY ALTO",P113)))</formula>
    </cfRule>
    <cfRule type="expression" dxfId="126" priority="107" stopIfTrue="1">
      <formula>NOT(ISERROR(SEARCH("ALTO",P113)))</formula>
    </cfRule>
    <cfRule type="expression" dxfId="128" priority="108" stopIfTrue="1">
      <formula>NOT(ISERROR(SEARCH("MEDIO",P113)))</formula>
    </cfRule>
  </conditionalFormatting>
  <conditionalFormatting sqref="P121:P133">
    <cfRule type="expression" dxfId="123" priority="28" stopIfTrue="1">
      <formula>NOT(ISERROR(SEARCH("MUY ALTO",P121)))</formula>
    </cfRule>
    <cfRule type="expression" dxfId="125" priority="29" stopIfTrue="1">
      <formula>NOT(ISERROR(SEARCH("ALTO",P121)))</formula>
    </cfRule>
    <cfRule type="expression" dxfId="124" priority="30" stopIfTrue="1">
      <formula>NOT(ISERROR(SEARCH("MEDIO",P121)))</formula>
    </cfRule>
  </conditionalFormatting>
  <conditionalFormatting sqref="P135:P144">
    <cfRule type="expression" dxfId="122" priority="16" stopIfTrue="1">
      <formula>NOT(ISERROR(SEARCH("MUY ALTO",P135)))</formula>
    </cfRule>
    <cfRule type="expression" dxfId="120" priority="17" stopIfTrue="1">
      <formula>NOT(ISERROR(SEARCH("ALTO",P135)))</formula>
    </cfRule>
    <cfRule type="expression" dxfId="121" priority="18" stopIfTrue="1">
      <formula>NOT(ISERROR(SEARCH("MEDIO",P135)))</formula>
    </cfRule>
  </conditionalFormatting>
  <conditionalFormatting sqref="R8:R17">
    <cfRule type="cellIs" dxfId="117" priority="103" stopIfTrue="1" operator="between">
      <formula>20</formula>
      <formula>120</formula>
    </cfRule>
    <cfRule type="cellIs" dxfId="118" priority="104" stopIfTrue="1" operator="between">
      <formula>150</formula>
      <formula>500</formula>
    </cfRule>
    <cfRule type="cellIs" dxfId="119" priority="105" stopIfTrue="1" operator="between">
      <formula>600</formula>
      <formula>4000</formula>
    </cfRule>
  </conditionalFormatting>
  <conditionalFormatting sqref="R19:R29">
    <cfRule type="cellIs" dxfId="114" priority="94" stopIfTrue="1" operator="between">
      <formula>20</formula>
      <formula>120</formula>
    </cfRule>
    <cfRule type="cellIs" dxfId="115" priority="95" stopIfTrue="1" operator="between">
      <formula>150</formula>
      <formula>500</formula>
    </cfRule>
    <cfRule type="cellIs" dxfId="116" priority="96" stopIfTrue="1" operator="between">
      <formula>600</formula>
      <formula>4000</formula>
    </cfRule>
  </conditionalFormatting>
  <conditionalFormatting sqref="R31:R39">
    <cfRule type="cellIs" dxfId="111" priority="10" stopIfTrue="1" operator="between">
      <formula>20</formula>
      <formula>120</formula>
    </cfRule>
    <cfRule type="cellIs" dxfId="113" priority="11" stopIfTrue="1" operator="between">
      <formula>150</formula>
      <formula>500</formula>
    </cfRule>
    <cfRule type="cellIs" dxfId="112" priority="12" stopIfTrue="1" operator="between">
      <formula>600</formula>
      <formula>4000</formula>
    </cfRule>
  </conditionalFormatting>
  <conditionalFormatting sqref="R41:R48">
    <cfRule type="cellIs" dxfId="108" priority="88" stopIfTrue="1" operator="between">
      <formula>20</formula>
      <formula>120</formula>
    </cfRule>
    <cfRule type="cellIs" dxfId="109" priority="89" stopIfTrue="1" operator="between">
      <formula>150</formula>
      <formula>500</formula>
    </cfRule>
    <cfRule type="cellIs" dxfId="110" priority="90" stopIfTrue="1" operator="between">
      <formula>600</formula>
      <formula>4000</formula>
    </cfRule>
  </conditionalFormatting>
  <conditionalFormatting sqref="R50:R58">
    <cfRule type="cellIs" dxfId="105" priority="76" stopIfTrue="1" operator="between">
      <formula>20</formula>
      <formula>120</formula>
    </cfRule>
    <cfRule type="cellIs" dxfId="106" priority="77" stopIfTrue="1" operator="between">
      <formula>150</formula>
      <formula>500</formula>
    </cfRule>
    <cfRule type="cellIs" dxfId="107" priority="78" stopIfTrue="1" operator="between">
      <formula>600</formula>
      <formula>4000</formula>
    </cfRule>
  </conditionalFormatting>
  <conditionalFormatting sqref="R60:R70">
    <cfRule type="cellIs" dxfId="104" priority="67" stopIfTrue="1" operator="between">
      <formula>20</formula>
      <formula>120</formula>
    </cfRule>
    <cfRule type="cellIs" dxfId="103" priority="68" stopIfTrue="1" operator="between">
      <formula>150</formula>
      <formula>500</formula>
    </cfRule>
    <cfRule type="cellIs" dxfId="102" priority="69" stopIfTrue="1" operator="between">
      <formula>600</formula>
      <formula>4000</formula>
    </cfRule>
  </conditionalFormatting>
  <conditionalFormatting sqref="R72:R82 U81">
    <cfRule type="cellIs" dxfId="99" priority="61" stopIfTrue="1" operator="between">
      <formula>20</formula>
      <formula>120</formula>
    </cfRule>
    <cfRule type="cellIs" dxfId="101" priority="62" stopIfTrue="1" operator="between">
      <formula>150</formula>
      <formula>500</formula>
    </cfRule>
    <cfRule type="cellIs" dxfId="100" priority="63" stopIfTrue="1" operator="between">
      <formula>600</formula>
      <formula>4000</formula>
    </cfRule>
  </conditionalFormatting>
  <conditionalFormatting sqref="R84:R92">
    <cfRule type="cellIs" dxfId="98" priority="52" stopIfTrue="1" operator="between">
      <formula>20</formula>
      <formula>120</formula>
    </cfRule>
    <cfRule type="cellIs" dxfId="97" priority="53" stopIfTrue="1" operator="between">
      <formula>150</formula>
      <formula>500</formula>
    </cfRule>
    <cfRule type="cellIs" dxfId="96" priority="54" stopIfTrue="1" operator="between">
      <formula>600</formula>
      <formula>4000</formula>
    </cfRule>
  </conditionalFormatting>
  <conditionalFormatting sqref="R94:R100">
    <cfRule type="cellIs" dxfId="94" priority="115" stopIfTrue="1" operator="between">
      <formula>20</formula>
      <formula>120</formula>
    </cfRule>
    <cfRule type="cellIs" dxfId="93" priority="116" stopIfTrue="1" operator="between">
      <formula>150</formula>
      <formula>500</formula>
    </cfRule>
    <cfRule type="cellIs" dxfId="95" priority="117" stopIfTrue="1" operator="between">
      <formula>600</formula>
      <formula>4000</formula>
    </cfRule>
  </conditionalFormatting>
  <conditionalFormatting sqref="R102:R111 U110">
    <cfRule type="cellIs" dxfId="90" priority="46" stopIfTrue="1" operator="between">
      <formula>20</formula>
      <formula>120</formula>
    </cfRule>
    <cfRule type="cellIs" dxfId="92" priority="47" stopIfTrue="1" operator="between">
      <formula>150</formula>
      <formula>500</formula>
    </cfRule>
    <cfRule type="cellIs" dxfId="91" priority="48" stopIfTrue="1" operator="between">
      <formula>600</formula>
      <formula>4000</formula>
    </cfRule>
  </conditionalFormatting>
  <conditionalFormatting sqref="R113:R119 U118">
    <cfRule type="cellIs" dxfId="89" priority="37" stopIfTrue="1" operator="between">
      <formula>20</formula>
      <formula>120</formula>
    </cfRule>
    <cfRule type="cellIs" dxfId="88" priority="38" stopIfTrue="1" operator="between">
      <formula>150</formula>
      <formula>500</formula>
    </cfRule>
    <cfRule type="cellIs" dxfId="87" priority="39" stopIfTrue="1" operator="between">
      <formula>600</formula>
      <formula>4000</formula>
    </cfRule>
  </conditionalFormatting>
  <conditionalFormatting sqref="R121:R133">
    <cfRule type="cellIs" dxfId="84" priority="25" stopIfTrue="1" operator="between">
      <formula>20</formula>
      <formula>120</formula>
    </cfRule>
    <cfRule type="cellIs" dxfId="85" priority="26" stopIfTrue="1" operator="between">
      <formula>150</formula>
      <formula>500</formula>
    </cfRule>
    <cfRule type="cellIs" dxfId="86" priority="27" stopIfTrue="1" operator="between">
      <formula>600</formula>
      <formula>4000</formula>
    </cfRule>
  </conditionalFormatting>
  <conditionalFormatting sqref="R135:R144">
    <cfRule type="cellIs" dxfId="82" priority="19" stopIfTrue="1" operator="between">
      <formula>20</formula>
      <formula>120</formula>
    </cfRule>
    <cfRule type="cellIs" dxfId="83" priority="20" stopIfTrue="1" operator="between">
      <formula>150</formula>
      <formula>500</formula>
    </cfRule>
    <cfRule type="cellIs" dxfId="81" priority="21" stopIfTrue="1" operator="between">
      <formula>600</formula>
      <formula>4000</formula>
    </cfRule>
  </conditionalFormatting>
  <conditionalFormatting sqref="R18:S18">
    <cfRule type="cellIs" dxfId="80" priority="154" stopIfTrue="1" operator="between">
      <formula>20</formula>
      <formula>120</formula>
    </cfRule>
    <cfRule type="cellIs" dxfId="78" priority="155" stopIfTrue="1" operator="between">
      <formula>150</formula>
      <formula>500</formula>
    </cfRule>
    <cfRule type="cellIs" dxfId="79" priority="156" stopIfTrue="1" operator="between">
      <formula>600</formula>
      <formula>4000</formula>
    </cfRule>
  </conditionalFormatting>
  <conditionalFormatting sqref="S8:S17">
    <cfRule type="cellIs" dxfId="77" priority="100" stopIfTrue="1" operator="equal">
      <formula>"I"</formula>
    </cfRule>
    <cfRule type="cellIs" dxfId="76" priority="101" stopIfTrue="1" operator="equal">
      <formula>"II"</formula>
    </cfRule>
    <cfRule type="cellIs" dxfId="75" priority="102" stopIfTrue="1" operator="equal">
      <formula>"III"</formula>
    </cfRule>
  </conditionalFormatting>
  <conditionalFormatting sqref="S19:S29">
    <cfRule type="cellIs" dxfId="72" priority="91" stopIfTrue="1" operator="equal">
      <formula>"I"</formula>
    </cfRule>
    <cfRule type="cellIs" dxfId="74" priority="92" stopIfTrue="1" operator="equal">
      <formula>"II"</formula>
    </cfRule>
    <cfRule type="cellIs" dxfId="73" priority="93" stopIfTrue="1" operator="equal">
      <formula>"III"</formula>
    </cfRule>
  </conditionalFormatting>
  <conditionalFormatting sqref="S31:S39">
    <cfRule type="cellIs" dxfId="69" priority="1" stopIfTrue="1" operator="equal">
      <formula>"I"</formula>
    </cfRule>
    <cfRule type="cellIs" dxfId="71" priority="2" stopIfTrue="1" operator="equal">
      <formula>"II"</formula>
    </cfRule>
    <cfRule type="cellIs" dxfId="70" priority="3" stopIfTrue="1" operator="equal">
      <formula>"III"</formula>
    </cfRule>
  </conditionalFormatting>
  <conditionalFormatting sqref="S41:S48">
    <cfRule type="cellIs" dxfId="68" priority="82" stopIfTrue="1" operator="equal">
      <formula>"I"</formula>
    </cfRule>
    <cfRule type="cellIs" dxfId="67" priority="83" stopIfTrue="1" operator="equal">
      <formula>"II"</formula>
    </cfRule>
    <cfRule type="cellIs" dxfId="66" priority="84" stopIfTrue="1" operator="equal">
      <formula>"III"</formula>
    </cfRule>
  </conditionalFormatting>
  <conditionalFormatting sqref="S50:S58">
    <cfRule type="cellIs" dxfId="63" priority="73" stopIfTrue="1" operator="equal">
      <formula>"I"</formula>
    </cfRule>
    <cfRule type="cellIs" dxfId="64" priority="74" stopIfTrue="1" operator="equal">
      <formula>"II"</formula>
    </cfRule>
    <cfRule type="cellIs" dxfId="65" priority="75" stopIfTrue="1" operator="equal">
      <formula>"III"</formula>
    </cfRule>
  </conditionalFormatting>
  <conditionalFormatting sqref="S60:S70">
    <cfRule type="cellIs" dxfId="60" priority="64" stopIfTrue="1" operator="equal">
      <formula>"I"</formula>
    </cfRule>
    <cfRule type="cellIs" dxfId="61" priority="65" stopIfTrue="1" operator="equal">
      <formula>"II"</formula>
    </cfRule>
    <cfRule type="cellIs" dxfId="62" priority="66" stopIfTrue="1" operator="equal">
      <formula>"III"</formula>
    </cfRule>
  </conditionalFormatting>
  <conditionalFormatting sqref="S72:S82">
    <cfRule type="cellIs" dxfId="59" priority="55" stopIfTrue="1" operator="equal">
      <formula>"I"</formula>
    </cfRule>
    <cfRule type="cellIs" dxfId="57" priority="56" stopIfTrue="1" operator="equal">
      <formula>"II"</formula>
    </cfRule>
    <cfRule type="cellIs" dxfId="58" priority="57" stopIfTrue="1" operator="equal">
      <formula>"III"</formula>
    </cfRule>
  </conditionalFormatting>
  <conditionalFormatting sqref="S84:S92">
    <cfRule type="cellIs" dxfId="54" priority="49" stopIfTrue="1" operator="equal">
      <formula>"I"</formula>
    </cfRule>
    <cfRule type="cellIs" dxfId="55" priority="50" stopIfTrue="1" operator="equal">
      <formula>"II"</formula>
    </cfRule>
    <cfRule type="cellIs" dxfId="56" priority="51" stopIfTrue="1" operator="equal">
      <formula>"III"</formula>
    </cfRule>
  </conditionalFormatting>
  <conditionalFormatting sqref="S94:S100">
    <cfRule type="cellIs" dxfId="53" priority="109" stopIfTrue="1" operator="equal">
      <formula>"I"</formula>
    </cfRule>
    <cfRule type="cellIs" dxfId="52" priority="110" stopIfTrue="1" operator="equal">
      <formula>"II"</formula>
    </cfRule>
    <cfRule type="cellIs" dxfId="51" priority="111" stopIfTrue="1" operator="equal">
      <formula>"III"</formula>
    </cfRule>
  </conditionalFormatting>
  <conditionalFormatting sqref="S102:S111">
    <cfRule type="cellIs" dxfId="50" priority="40" stopIfTrue="1" operator="equal">
      <formula>"I"</formula>
    </cfRule>
    <cfRule type="cellIs" dxfId="48" priority="41" stopIfTrue="1" operator="equal">
      <formula>"II"</formula>
    </cfRule>
    <cfRule type="cellIs" dxfId="49" priority="42" stopIfTrue="1" operator="equal">
      <formula>"III"</formula>
    </cfRule>
  </conditionalFormatting>
  <conditionalFormatting sqref="S113:S119">
    <cfRule type="cellIs" dxfId="45" priority="34" stopIfTrue="1" operator="equal">
      <formula>"I"</formula>
    </cfRule>
    <cfRule type="cellIs" dxfId="46" priority="35" stopIfTrue="1" operator="equal">
      <formula>"II"</formula>
    </cfRule>
    <cfRule type="cellIs" dxfId="47" priority="36" stopIfTrue="1" operator="equal">
      <formula>"III"</formula>
    </cfRule>
  </conditionalFormatting>
  <conditionalFormatting sqref="S121:S133">
    <cfRule type="cellIs" dxfId="43" priority="22" stopIfTrue="1" operator="equal">
      <formula>"I"</formula>
    </cfRule>
    <cfRule type="cellIs" dxfId="44" priority="23" stopIfTrue="1" operator="equal">
      <formula>"II"</formula>
    </cfRule>
    <cfRule type="cellIs" dxfId="42" priority="24" stopIfTrue="1" operator="equal">
      <formula>"III"</formula>
    </cfRule>
  </conditionalFormatting>
  <conditionalFormatting sqref="S135:S144">
    <cfRule type="cellIs" dxfId="39" priority="13" stopIfTrue="1" operator="equal">
      <formula>"I"</formula>
    </cfRule>
    <cfRule type="cellIs" dxfId="40" priority="14" stopIfTrue="1" operator="equal">
      <formula>"II"</formula>
    </cfRule>
    <cfRule type="cellIs" dxfId="41" priority="15" stopIfTrue="1" operator="equal">
      <formula>"III"</formula>
    </cfRule>
  </conditionalFormatting>
  <conditionalFormatting sqref="U12">
    <cfRule type="cellIs" dxfId="36" priority="148" stopIfTrue="1" operator="between">
      <formula>20</formula>
      <formula>120</formula>
    </cfRule>
    <cfRule type="cellIs" dxfId="37" priority="149" stopIfTrue="1" operator="between">
      <formula>150</formula>
      <formula>500</formula>
    </cfRule>
    <cfRule type="cellIs" dxfId="38" priority="150" stopIfTrue="1" operator="between">
      <formula>600</formula>
      <formula>4000</formula>
    </cfRule>
  </conditionalFormatting>
  <conditionalFormatting sqref="U17:U18">
    <cfRule type="cellIs" dxfId="33" priority="151" stopIfTrue="1" operator="between">
      <formula>20</formula>
      <formula>120</formula>
    </cfRule>
    <cfRule type="cellIs" dxfId="34" priority="152" stopIfTrue="1" operator="between">
      <formula>150</formula>
      <formula>500</formula>
    </cfRule>
    <cfRule type="cellIs" dxfId="35" priority="153" stopIfTrue="1" operator="between">
      <formula>600</formula>
      <formula>4000</formula>
    </cfRule>
  </conditionalFormatting>
  <conditionalFormatting sqref="U24">
    <cfRule type="cellIs" dxfId="30" priority="142" stopIfTrue="1" operator="between">
      <formula>20</formula>
      <formula>120</formula>
    </cfRule>
    <cfRule type="cellIs" dxfId="31" priority="143" stopIfTrue="1" operator="between">
      <formula>150</formula>
      <formula>500</formula>
    </cfRule>
    <cfRule type="cellIs" dxfId="32" priority="144" stopIfTrue="1" operator="between">
      <formula>600</formula>
      <formula>4000</formula>
    </cfRule>
  </conditionalFormatting>
  <conditionalFormatting sqref="U29">
    <cfRule type="cellIs" dxfId="27" priority="145" stopIfTrue="1" operator="between">
      <formula>20</formula>
      <formula>120</formula>
    </cfRule>
    <cfRule type="cellIs" dxfId="28" priority="146" stopIfTrue="1" operator="between">
      <formula>150</formula>
      <formula>500</formula>
    </cfRule>
    <cfRule type="cellIs" dxfId="29" priority="147" stopIfTrue="1" operator="between">
      <formula>600</formula>
      <formula>4000</formula>
    </cfRule>
  </conditionalFormatting>
  <conditionalFormatting sqref="U33:U34">
    <cfRule type="cellIs" dxfId="26" priority="4" stopIfTrue="1" operator="between">
      <formula>20</formula>
      <formula>120</formula>
    </cfRule>
    <cfRule type="cellIs" dxfId="25" priority="5" stopIfTrue="1" operator="between">
      <formula>150</formula>
      <formula>500</formula>
    </cfRule>
    <cfRule type="cellIs" dxfId="24" priority="6" stopIfTrue="1" operator="between">
      <formula>600</formula>
      <formula>4000</formula>
    </cfRule>
  </conditionalFormatting>
  <conditionalFormatting sqref="U39">
    <cfRule type="cellIs" dxfId="22" priority="139" stopIfTrue="1" operator="between">
      <formula>20</formula>
      <formula>120</formula>
    </cfRule>
    <cfRule type="cellIs" dxfId="21" priority="140" stopIfTrue="1" operator="between">
      <formula>150</formula>
      <formula>500</formula>
    </cfRule>
    <cfRule type="cellIs" dxfId="23" priority="141" stopIfTrue="1" operator="between">
      <formula>600</formula>
      <formula>4000</formula>
    </cfRule>
  </conditionalFormatting>
  <conditionalFormatting sqref="U48">
    <cfRule type="cellIs" dxfId="19" priority="136" stopIfTrue="1" operator="between">
      <formula>20</formula>
      <formula>120</formula>
    </cfRule>
    <cfRule type="cellIs" dxfId="18" priority="137" stopIfTrue="1" operator="between">
      <formula>150</formula>
      <formula>500</formula>
    </cfRule>
    <cfRule type="cellIs" dxfId="20" priority="138" stopIfTrue="1" operator="between">
      <formula>600</formula>
      <formula>4000</formula>
    </cfRule>
  </conditionalFormatting>
  <conditionalFormatting sqref="U54">
    <cfRule type="cellIs" dxfId="15" priority="130" stopIfTrue="1" operator="between">
      <formula>20</formula>
      <formula>120</formula>
    </cfRule>
    <cfRule type="cellIs" dxfId="17" priority="131" stopIfTrue="1" operator="between">
      <formula>150</formula>
      <formula>500</formula>
    </cfRule>
    <cfRule type="cellIs" dxfId="16" priority="132" stopIfTrue="1" operator="between">
      <formula>600</formula>
      <formula>4000</formula>
    </cfRule>
  </conditionalFormatting>
  <conditionalFormatting sqref="U58">
    <cfRule type="cellIs" dxfId="12" priority="133" stopIfTrue="1" operator="between">
      <formula>20</formula>
      <formula>120</formula>
    </cfRule>
    <cfRule type="cellIs" dxfId="13" priority="134" stopIfTrue="1" operator="between">
      <formula>150</formula>
      <formula>500</formula>
    </cfRule>
    <cfRule type="cellIs" dxfId="14" priority="135" stopIfTrue="1" operator="between">
      <formula>600</formula>
      <formula>4000</formula>
    </cfRule>
  </conditionalFormatting>
  <conditionalFormatting sqref="U61:U62">
    <cfRule type="cellIs" dxfId="11" priority="121" stopIfTrue="1" operator="between">
      <formula>20</formula>
      <formula>120</formula>
    </cfRule>
    <cfRule type="cellIs" dxfId="10" priority="122" stopIfTrue="1" operator="between">
      <formula>150</formula>
      <formula>500</formula>
    </cfRule>
    <cfRule type="cellIs" dxfId="9" priority="123" stopIfTrue="1" operator="between">
      <formula>600</formula>
      <formula>4000</formula>
    </cfRule>
  </conditionalFormatting>
  <conditionalFormatting sqref="U65">
    <cfRule type="cellIs" dxfId="6" priority="124" stopIfTrue="1" operator="between">
      <formula>20</formula>
      <formula>120</formula>
    </cfRule>
    <cfRule type="cellIs" dxfId="7" priority="125" stopIfTrue="1" operator="between">
      <formula>150</formula>
      <formula>500</formula>
    </cfRule>
    <cfRule type="cellIs" dxfId="8" priority="126" stopIfTrue="1" operator="between">
      <formula>600</formula>
      <formula>4000</formula>
    </cfRule>
  </conditionalFormatting>
  <conditionalFormatting sqref="U70">
    <cfRule type="cellIs" dxfId="3" priority="127" stopIfTrue="1" operator="between">
      <formula>20</formula>
      <formula>120</formula>
    </cfRule>
    <cfRule type="cellIs" dxfId="4" priority="128" stopIfTrue="1" operator="between">
      <formula>150</formula>
      <formula>500</formula>
    </cfRule>
    <cfRule type="cellIs" dxfId="5" priority="129" stopIfTrue="1" operator="between">
      <formula>600</formula>
      <formula>4000</formula>
    </cfRule>
  </conditionalFormatting>
  <conditionalFormatting sqref="U132">
    <cfRule type="cellIs" dxfId="2" priority="31" stopIfTrue="1" operator="between">
      <formula>20</formula>
      <formula>120</formula>
    </cfRule>
    <cfRule type="cellIs" dxfId="1" priority="32" stopIfTrue="1" operator="between">
      <formula>150</formula>
      <formula>500</formula>
    </cfRule>
    <cfRule type="cellIs" dxfId="0" priority="33" stopIfTrue="1" operator="between">
      <formula>600</formula>
      <formula>4000</formula>
    </cfRule>
  </conditionalFormatting>
  <pageMargins left="0.75" right="0.75" top="1" bottom="1" header="0.51180555555555551" footer="0.51180555555555551"/>
  <pageSetup paperSize="9" firstPageNumber="0"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J42"/>
  <sheetViews>
    <sheetView workbookViewId="0">
      <selection activeCell="F5" sqref="F5"/>
    </sheetView>
  </sheetViews>
  <sheetFormatPr baseColWidth="10" defaultColWidth="11.453125" defaultRowHeight="14.25" customHeight="1"/>
  <cols>
    <col min="1" max="1" width="3.7265625" style="4" customWidth="1"/>
    <col min="2" max="2" width="16" style="4" customWidth="1"/>
    <col min="3" max="3" width="8.81640625" style="4" customWidth="1"/>
    <col min="4" max="4" width="76.54296875" style="4" customWidth="1"/>
    <col min="5" max="5" width="7.7265625" style="4" customWidth="1"/>
    <col min="6" max="6" width="5.7265625" style="4" customWidth="1"/>
    <col min="7" max="7" width="6.54296875" style="4" customWidth="1"/>
    <col min="8" max="8" width="12.81640625" style="4" customWidth="1"/>
    <col min="9" max="9" width="46.7265625" style="4" customWidth="1"/>
    <col min="10" max="16384" width="11.453125" style="4"/>
  </cols>
  <sheetData>
    <row r="1" spans="2:10" ht="14.25" customHeight="1">
      <c r="B1" s="3"/>
      <c r="C1" s="3"/>
      <c r="D1" s="3"/>
    </row>
    <row r="2" spans="2:10" ht="15" customHeight="1">
      <c r="B2" s="162" t="s">
        <v>206</v>
      </c>
      <c r="C2" s="162"/>
      <c r="D2" s="162"/>
      <c r="E2" s="24"/>
      <c r="F2" s="23"/>
      <c r="G2" s="23"/>
      <c r="J2" s="2"/>
    </row>
    <row r="3" spans="2:10" ht="14.25" customHeight="1">
      <c r="B3" s="25"/>
      <c r="C3" s="25"/>
      <c r="D3" s="25"/>
      <c r="E3" s="23"/>
      <c r="F3" s="23"/>
      <c r="G3" s="23"/>
    </row>
    <row r="4" spans="2:10" ht="30" customHeight="1">
      <c r="B4" s="61" t="s">
        <v>207</v>
      </c>
      <c r="C4" s="61" t="s">
        <v>208</v>
      </c>
      <c r="D4" s="61" t="s">
        <v>209</v>
      </c>
      <c r="E4" s="24"/>
      <c r="F4" s="23"/>
      <c r="G4" s="23"/>
      <c r="J4" s="2"/>
    </row>
    <row r="5" spans="2:10" s="69" customFormat="1" ht="61.5" customHeight="1">
      <c r="B5" s="65" t="s">
        <v>210</v>
      </c>
      <c r="C5" s="65">
        <v>10</v>
      </c>
      <c r="D5" s="66" t="s">
        <v>211</v>
      </c>
      <c r="E5" s="67"/>
      <c r="F5" s="68"/>
      <c r="G5" s="68"/>
      <c r="J5" s="70"/>
    </row>
    <row r="6" spans="2:10" ht="45.75" customHeight="1">
      <c r="B6" s="22" t="s">
        <v>212</v>
      </c>
      <c r="C6" s="22">
        <v>6</v>
      </c>
      <c r="D6" s="26" t="s">
        <v>213</v>
      </c>
      <c r="E6" s="24"/>
      <c r="F6" s="23"/>
      <c r="G6" s="23"/>
      <c r="J6" s="2"/>
    </row>
    <row r="7" spans="2:10" ht="47.25" customHeight="1">
      <c r="B7" s="22" t="s">
        <v>214</v>
      </c>
      <c r="C7" s="22">
        <v>2</v>
      </c>
      <c r="D7" s="26" t="s">
        <v>215</v>
      </c>
      <c r="E7" s="24"/>
      <c r="F7" s="23"/>
      <c r="G7" s="23"/>
      <c r="J7" s="2"/>
    </row>
    <row r="8" spans="2:10" ht="73.5" customHeight="1">
      <c r="B8" s="22" t="s">
        <v>216</v>
      </c>
      <c r="C8" s="22" t="s">
        <v>217</v>
      </c>
      <c r="D8" s="26" t="s">
        <v>218</v>
      </c>
      <c r="E8" s="24"/>
      <c r="F8" s="23"/>
      <c r="G8" s="23"/>
      <c r="J8" s="2"/>
    </row>
    <row r="9" spans="2:10" ht="14.25" customHeight="1">
      <c r="B9" s="25"/>
      <c r="C9" s="25"/>
      <c r="D9" s="25"/>
      <c r="E9" s="23"/>
      <c r="F9" s="23"/>
      <c r="G9" s="23"/>
      <c r="J9" s="2"/>
    </row>
    <row r="10" spans="2:10" ht="15" customHeight="1">
      <c r="B10" s="162" t="s">
        <v>219</v>
      </c>
      <c r="C10" s="162"/>
      <c r="D10" s="162"/>
      <c r="E10" s="24"/>
      <c r="F10" s="23"/>
      <c r="G10" s="23"/>
      <c r="J10" s="2"/>
    </row>
    <row r="11" spans="2:10" ht="14.25" customHeight="1">
      <c r="B11" s="25"/>
      <c r="C11" s="25"/>
      <c r="D11" s="25"/>
      <c r="E11" s="23"/>
      <c r="F11" s="23"/>
      <c r="G11" s="23"/>
      <c r="J11" s="2"/>
    </row>
    <row r="12" spans="2:10" ht="30" customHeight="1">
      <c r="B12" s="61" t="s">
        <v>220</v>
      </c>
      <c r="C12" s="61" t="s">
        <v>221</v>
      </c>
      <c r="D12" s="61" t="s">
        <v>209</v>
      </c>
      <c r="E12" s="24"/>
      <c r="F12" s="23"/>
      <c r="G12" s="23"/>
      <c r="J12" s="2"/>
    </row>
    <row r="13" spans="2:10" ht="33" customHeight="1">
      <c r="B13" s="22" t="s">
        <v>222</v>
      </c>
      <c r="C13" s="22">
        <v>4</v>
      </c>
      <c r="D13" s="26" t="s">
        <v>223</v>
      </c>
      <c r="E13" s="24"/>
      <c r="F13" s="23"/>
      <c r="G13" s="23"/>
      <c r="J13" s="2"/>
    </row>
    <row r="14" spans="2:10" ht="28.5" customHeight="1">
      <c r="B14" s="22" t="s">
        <v>224</v>
      </c>
      <c r="C14" s="22">
        <v>3</v>
      </c>
      <c r="D14" s="26" t="s">
        <v>225</v>
      </c>
      <c r="E14" s="24"/>
      <c r="F14" s="23"/>
      <c r="G14" s="23"/>
      <c r="J14" s="2"/>
    </row>
    <row r="15" spans="2:10" ht="30" customHeight="1">
      <c r="B15" s="22" t="s">
        <v>226</v>
      </c>
      <c r="C15" s="22">
        <v>2</v>
      </c>
      <c r="D15" s="26" t="s">
        <v>227</v>
      </c>
      <c r="E15" s="24"/>
      <c r="F15" s="23"/>
      <c r="G15" s="23"/>
      <c r="J15" s="2"/>
    </row>
    <row r="16" spans="2:10" ht="36" customHeight="1">
      <c r="B16" s="22" t="s">
        <v>228</v>
      </c>
      <c r="C16" s="22">
        <v>1</v>
      </c>
      <c r="D16" s="26" t="s">
        <v>229</v>
      </c>
      <c r="E16" s="24"/>
      <c r="F16" s="23"/>
      <c r="G16" s="23"/>
    </row>
    <row r="17" spans="2:8" ht="14.25" customHeight="1">
      <c r="B17" s="27"/>
      <c r="C17" s="27"/>
      <c r="D17" s="27"/>
      <c r="E17" s="23"/>
      <c r="F17" s="23"/>
      <c r="G17" s="23"/>
    </row>
    <row r="18" spans="2:8" ht="14.25" customHeight="1">
      <c r="B18" s="28"/>
      <c r="C18" s="28"/>
      <c r="D18" s="28"/>
      <c r="E18" s="28"/>
      <c r="F18" s="28"/>
      <c r="G18" s="28"/>
    </row>
    <row r="19" spans="2:8" ht="15" customHeight="1">
      <c r="B19" s="61" t="s">
        <v>230</v>
      </c>
      <c r="C19" s="61"/>
      <c r="D19" s="61"/>
      <c r="E19" s="61"/>
      <c r="F19" s="61"/>
      <c r="G19" s="61"/>
      <c r="H19" s="5"/>
    </row>
    <row r="20" spans="2:8" ht="14.25" customHeight="1">
      <c r="B20" s="27"/>
      <c r="C20" s="27"/>
      <c r="D20" s="27"/>
      <c r="E20" s="27"/>
      <c r="F20" s="27"/>
      <c r="G20" s="27"/>
    </row>
    <row r="21" spans="2:8" ht="15" customHeight="1">
      <c r="B21" s="161" t="s">
        <v>231</v>
      </c>
      <c r="C21" s="161"/>
      <c r="D21" s="60" t="s">
        <v>232</v>
      </c>
      <c r="E21" s="60"/>
      <c r="F21" s="60"/>
      <c r="G21" s="60"/>
      <c r="H21" s="31"/>
    </row>
    <row r="22" spans="2:8" ht="15" customHeight="1">
      <c r="B22" s="161"/>
      <c r="C22" s="161"/>
      <c r="D22" s="60">
        <v>4</v>
      </c>
      <c r="E22" s="60">
        <v>3</v>
      </c>
      <c r="F22" s="60">
        <v>2</v>
      </c>
      <c r="G22" s="60">
        <v>1</v>
      </c>
      <c r="H22" s="31"/>
    </row>
    <row r="23" spans="2:8" ht="15" customHeight="1">
      <c r="B23" s="161" t="s">
        <v>233</v>
      </c>
      <c r="C23" s="60">
        <v>10</v>
      </c>
      <c r="D23" s="32" t="s">
        <v>234</v>
      </c>
      <c r="E23" s="32" t="s">
        <v>235</v>
      </c>
      <c r="F23" s="33" t="s">
        <v>236</v>
      </c>
      <c r="G23" s="33" t="s">
        <v>237</v>
      </c>
      <c r="H23" s="31"/>
    </row>
    <row r="24" spans="2:8" ht="15" customHeight="1">
      <c r="B24" s="161"/>
      <c r="C24" s="60">
        <v>6</v>
      </c>
      <c r="D24" s="32" t="s">
        <v>238</v>
      </c>
      <c r="E24" s="33" t="s">
        <v>239</v>
      </c>
      <c r="F24" s="33" t="s">
        <v>240</v>
      </c>
      <c r="G24" s="34" t="s">
        <v>241</v>
      </c>
      <c r="H24" s="31"/>
    </row>
    <row r="25" spans="2:8" ht="15" customHeight="1">
      <c r="B25" s="161"/>
      <c r="C25" s="60">
        <v>2</v>
      </c>
      <c r="D25" s="34" t="s">
        <v>242</v>
      </c>
      <c r="E25" s="34" t="s">
        <v>241</v>
      </c>
      <c r="F25" s="35" t="s">
        <v>243</v>
      </c>
      <c r="G25" s="35" t="s">
        <v>244</v>
      </c>
      <c r="H25" s="31"/>
    </row>
    <row r="26" spans="2:8" ht="14.25" customHeight="1">
      <c r="B26" s="23"/>
      <c r="C26" s="23"/>
      <c r="D26" s="23"/>
      <c r="E26" s="23"/>
      <c r="F26" s="23"/>
      <c r="G26" s="23"/>
    </row>
    <row r="27" spans="2:8" ht="15" customHeight="1">
      <c r="B27" s="161" t="s">
        <v>245</v>
      </c>
      <c r="C27" s="161"/>
      <c r="D27" s="161"/>
      <c r="E27" s="23"/>
      <c r="F27" s="23"/>
      <c r="G27" s="23"/>
    </row>
    <row r="28" spans="2:8" ht="14.25" customHeight="1">
      <c r="B28" s="28"/>
      <c r="C28" s="28"/>
      <c r="D28" s="28"/>
      <c r="E28" s="23"/>
      <c r="F28" s="23"/>
      <c r="G28" s="23"/>
    </row>
    <row r="29" spans="2:8" ht="30" customHeight="1">
      <c r="B29" s="61" t="s">
        <v>246</v>
      </c>
      <c r="C29" s="61" t="s">
        <v>247</v>
      </c>
      <c r="D29" s="61" t="s">
        <v>209</v>
      </c>
      <c r="E29" s="24"/>
      <c r="F29" s="23"/>
      <c r="G29" s="23"/>
    </row>
    <row r="30" spans="2:8" ht="45.75" customHeight="1">
      <c r="B30" s="22" t="s">
        <v>210</v>
      </c>
      <c r="C30" s="22" t="s">
        <v>248</v>
      </c>
      <c r="D30" s="26" t="s">
        <v>249</v>
      </c>
      <c r="E30" s="24"/>
      <c r="F30" s="23"/>
      <c r="G30" s="23"/>
    </row>
    <row r="31" spans="2:8" ht="45.75" customHeight="1">
      <c r="B31" s="22" t="s">
        <v>212</v>
      </c>
      <c r="C31" s="22" t="s">
        <v>250</v>
      </c>
      <c r="D31" s="26" t="s">
        <v>251</v>
      </c>
      <c r="E31" s="24"/>
      <c r="F31" s="23"/>
      <c r="G31" s="23"/>
    </row>
    <row r="32" spans="2:8" ht="45.75" customHeight="1">
      <c r="B32" s="22" t="s">
        <v>214</v>
      </c>
      <c r="C32" s="22" t="s">
        <v>252</v>
      </c>
      <c r="D32" s="26" t="s">
        <v>253</v>
      </c>
      <c r="E32" s="24"/>
      <c r="F32" s="23"/>
      <c r="G32" s="23"/>
    </row>
    <row r="33" spans="2:7" ht="45" customHeight="1">
      <c r="B33" s="22" t="s">
        <v>216</v>
      </c>
      <c r="C33" s="22" t="s">
        <v>254</v>
      </c>
      <c r="D33" s="26" t="s">
        <v>255</v>
      </c>
      <c r="E33" s="24"/>
      <c r="F33" s="23"/>
      <c r="G33" s="23"/>
    </row>
    <row r="34" spans="2:7" ht="14.25" customHeight="1">
      <c r="B34" s="27"/>
      <c r="C34" s="27"/>
      <c r="D34" s="27"/>
      <c r="E34" s="23"/>
      <c r="F34" s="23"/>
      <c r="G34" s="23"/>
    </row>
    <row r="35" spans="2:7" ht="15" customHeight="1">
      <c r="B35" s="162" t="s">
        <v>256</v>
      </c>
      <c r="C35" s="162"/>
      <c r="D35" s="162"/>
      <c r="E35" s="24"/>
      <c r="F35" s="23"/>
      <c r="G35" s="23"/>
    </row>
    <row r="36" spans="2:7" ht="14.25" customHeight="1">
      <c r="B36" s="27"/>
      <c r="C36" s="27"/>
      <c r="D36" s="27"/>
      <c r="E36" s="23"/>
      <c r="F36" s="23"/>
      <c r="G36" s="23"/>
    </row>
    <row r="37" spans="2:7" ht="15" customHeight="1">
      <c r="B37" s="161" t="s">
        <v>257</v>
      </c>
      <c r="C37" s="161" t="s">
        <v>258</v>
      </c>
      <c r="D37" s="60" t="s">
        <v>209</v>
      </c>
      <c r="E37" s="23"/>
      <c r="F37" s="23"/>
      <c r="G37" s="23"/>
    </row>
    <row r="38" spans="2:7" ht="15" customHeight="1">
      <c r="B38" s="161"/>
      <c r="C38" s="161"/>
      <c r="D38" s="60" t="s">
        <v>259</v>
      </c>
      <c r="E38" s="23"/>
      <c r="F38" s="23"/>
      <c r="G38" s="23"/>
    </row>
    <row r="39" spans="2:7" ht="28.5" customHeight="1">
      <c r="B39" s="63" t="s">
        <v>260</v>
      </c>
      <c r="C39" s="63">
        <v>100</v>
      </c>
      <c r="D39" s="36" t="s">
        <v>261</v>
      </c>
      <c r="E39" s="23"/>
      <c r="F39" s="23"/>
      <c r="G39" s="23"/>
    </row>
    <row r="40" spans="2:7" ht="28.5" customHeight="1">
      <c r="B40" s="63" t="s">
        <v>262</v>
      </c>
      <c r="C40" s="63">
        <v>60</v>
      </c>
      <c r="D40" s="36" t="s">
        <v>263</v>
      </c>
      <c r="E40" s="23"/>
      <c r="F40" s="23"/>
      <c r="G40" s="23"/>
    </row>
    <row r="41" spans="2:7" ht="15.75" customHeight="1">
      <c r="B41" s="63" t="s">
        <v>264</v>
      </c>
      <c r="C41" s="63">
        <v>25</v>
      </c>
      <c r="D41" s="36" t="s">
        <v>265</v>
      </c>
      <c r="E41" s="23"/>
      <c r="F41" s="23"/>
      <c r="G41" s="23"/>
    </row>
    <row r="42" spans="2:7" ht="17.25" customHeight="1">
      <c r="B42" s="63" t="s">
        <v>266</v>
      </c>
      <c r="C42" s="63">
        <v>10</v>
      </c>
      <c r="D42" s="36" t="s">
        <v>267</v>
      </c>
      <c r="E42" s="23"/>
      <c r="F42" s="23"/>
      <c r="G42" s="23"/>
    </row>
  </sheetData>
  <sheetProtection selectLockedCells="1" selectUnlockedCells="1"/>
  <mergeCells count="8">
    <mergeCell ref="B37:B38"/>
    <mergeCell ref="C37:C38"/>
    <mergeCell ref="B2:D2"/>
    <mergeCell ref="B10:D10"/>
    <mergeCell ref="B21:C22"/>
    <mergeCell ref="B23:B25"/>
    <mergeCell ref="B27:D27"/>
    <mergeCell ref="B35:D35"/>
  </mergeCells>
  <pageMargins left="0.75" right="0.75" top="1" bottom="1" header="0.51180555555555551" footer="0.51180555555555551"/>
  <pageSetup paperSize="9" scale="70" firstPageNumber="0"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J35"/>
  <sheetViews>
    <sheetView workbookViewId="0">
      <selection activeCell="J28" sqref="J28"/>
    </sheetView>
  </sheetViews>
  <sheetFormatPr baseColWidth="10" defaultColWidth="11.453125" defaultRowHeight="14.25" customHeight="1"/>
  <cols>
    <col min="1" max="1" width="3.7265625" style="1" customWidth="1"/>
    <col min="2" max="2" width="17.7265625" style="1" customWidth="1"/>
    <col min="3" max="3" width="14.1796875" style="1" customWidth="1"/>
    <col min="4" max="4" width="21.7265625" style="1" customWidth="1"/>
    <col min="5" max="5" width="15.26953125" style="1" customWidth="1"/>
    <col min="6" max="6" width="14.453125" style="1" customWidth="1"/>
    <col min="7" max="7" width="18.81640625" style="1" customWidth="1"/>
    <col min="8" max="9" width="12.7265625" style="1" customWidth="1"/>
    <col min="10" max="10" width="13.26953125" style="1" customWidth="1"/>
    <col min="11" max="16384" width="11.453125" style="1"/>
  </cols>
  <sheetData>
    <row r="2" spans="2:10" ht="30" customHeight="1">
      <c r="B2" s="171" t="s">
        <v>268</v>
      </c>
      <c r="C2" s="171"/>
      <c r="D2" s="171"/>
      <c r="E2" s="171"/>
      <c r="F2" s="171"/>
      <c r="G2" s="171"/>
      <c r="H2" s="171" t="s">
        <v>269</v>
      </c>
      <c r="I2" s="171"/>
      <c r="J2" s="171"/>
    </row>
    <row r="3" spans="2:10" ht="3.75" customHeight="1">
      <c r="B3" s="21"/>
      <c r="C3" s="21"/>
      <c r="D3" s="21"/>
      <c r="E3" s="21"/>
      <c r="F3" s="21"/>
      <c r="G3" s="21"/>
      <c r="H3" s="43"/>
      <c r="I3" s="43"/>
      <c r="J3" s="43"/>
    </row>
    <row r="4" spans="2:10" ht="49.5" customHeight="1">
      <c r="B4" s="171" t="s">
        <v>270</v>
      </c>
      <c r="C4" s="171"/>
      <c r="D4" s="171" t="s">
        <v>271</v>
      </c>
      <c r="E4" s="171"/>
      <c r="F4" s="171"/>
      <c r="G4" s="171"/>
      <c r="H4" s="61" t="s">
        <v>272</v>
      </c>
      <c r="I4" s="61" t="s">
        <v>273</v>
      </c>
      <c r="J4" s="61" t="s">
        <v>209</v>
      </c>
    </row>
    <row r="5" spans="2:10" ht="32.25" customHeight="1">
      <c r="B5" s="171"/>
      <c r="C5" s="171"/>
      <c r="D5" s="62" t="s">
        <v>274</v>
      </c>
      <c r="E5" s="39" t="s">
        <v>275</v>
      </c>
      <c r="F5" s="39" t="s">
        <v>276</v>
      </c>
      <c r="G5" s="39" t="s">
        <v>277</v>
      </c>
      <c r="H5" s="29" t="s">
        <v>278</v>
      </c>
      <c r="I5" s="29" t="s">
        <v>279</v>
      </c>
      <c r="J5" s="29" t="s">
        <v>280</v>
      </c>
    </row>
    <row r="6" spans="2:10" ht="95.25" customHeight="1">
      <c r="B6" s="171" t="s">
        <v>281</v>
      </c>
      <c r="C6" s="62">
        <v>100</v>
      </c>
      <c r="D6" s="32" t="s">
        <v>282</v>
      </c>
      <c r="E6" s="32" t="s">
        <v>283</v>
      </c>
      <c r="F6" s="32" t="s">
        <v>284</v>
      </c>
      <c r="G6" s="34" t="s">
        <v>285</v>
      </c>
      <c r="H6" s="30" t="s">
        <v>286</v>
      </c>
      <c r="I6" s="30" t="s">
        <v>287</v>
      </c>
      <c r="J6" s="30" t="s">
        <v>288</v>
      </c>
    </row>
    <row r="7" spans="2:10" ht="45" customHeight="1">
      <c r="B7" s="171"/>
      <c r="C7" s="62">
        <v>60</v>
      </c>
      <c r="D7" s="32" t="s">
        <v>289</v>
      </c>
      <c r="E7" s="32" t="s">
        <v>290</v>
      </c>
      <c r="F7" s="34" t="s">
        <v>291</v>
      </c>
      <c r="G7" s="34" t="s">
        <v>292</v>
      </c>
      <c r="H7" s="40" t="s">
        <v>293</v>
      </c>
      <c r="I7" s="40" t="s">
        <v>294</v>
      </c>
      <c r="J7" s="40" t="s">
        <v>295</v>
      </c>
    </row>
    <row r="8" spans="2:10" ht="40.5" customHeight="1">
      <c r="B8" s="171"/>
      <c r="C8" s="62">
        <v>25</v>
      </c>
      <c r="D8" s="32" t="s">
        <v>296</v>
      </c>
      <c r="E8" s="34" t="s">
        <v>297</v>
      </c>
      <c r="F8" s="34" t="s">
        <v>298</v>
      </c>
      <c r="G8" s="37" t="s">
        <v>299</v>
      </c>
      <c r="H8" s="41" t="s">
        <v>300</v>
      </c>
      <c r="I8" s="41">
        <v>20</v>
      </c>
      <c r="J8" s="41" t="s">
        <v>295</v>
      </c>
    </row>
    <row r="9" spans="2:10" ht="45" customHeight="1">
      <c r="B9" s="171"/>
      <c r="C9" s="62">
        <v>10</v>
      </c>
      <c r="D9" s="34" t="s">
        <v>301</v>
      </c>
      <c r="E9" s="37" t="s">
        <v>302</v>
      </c>
      <c r="F9" s="37" t="s">
        <v>303</v>
      </c>
      <c r="G9" s="37" t="s">
        <v>304</v>
      </c>
      <c r="H9" s="44"/>
      <c r="I9" s="44"/>
      <c r="J9" s="44"/>
    </row>
    <row r="10" spans="2:10" ht="14.25" customHeight="1">
      <c r="B10" s="43"/>
      <c r="C10" s="43"/>
      <c r="D10" s="43"/>
      <c r="E10" s="21"/>
      <c r="F10" s="21"/>
      <c r="G10" s="21"/>
      <c r="H10" s="21"/>
      <c r="I10" s="21"/>
      <c r="J10" s="21"/>
    </row>
    <row r="11" spans="2:10" ht="15" customHeight="1">
      <c r="B11" s="42" t="s">
        <v>305</v>
      </c>
      <c r="C11" s="45"/>
      <c r="D11" s="46"/>
      <c r="E11" s="47"/>
      <c r="F11" s="21"/>
      <c r="G11" s="21"/>
      <c r="H11" s="21"/>
      <c r="I11" s="21"/>
      <c r="J11" s="21"/>
    </row>
    <row r="12" spans="2:10" ht="36.75" customHeight="1">
      <c r="B12" s="61" t="s">
        <v>272</v>
      </c>
      <c r="C12" s="42" t="s">
        <v>306</v>
      </c>
      <c r="D12" s="161" t="s">
        <v>209</v>
      </c>
      <c r="E12" s="161"/>
      <c r="F12" s="161"/>
      <c r="G12" s="21"/>
      <c r="H12" s="21"/>
      <c r="I12" s="21"/>
      <c r="J12" s="21"/>
    </row>
    <row r="13" spans="2:10" ht="41.25" customHeight="1">
      <c r="B13" s="22" t="s">
        <v>278</v>
      </c>
      <c r="C13" s="38" t="s">
        <v>279</v>
      </c>
      <c r="D13" s="167" t="s">
        <v>307</v>
      </c>
      <c r="E13" s="167"/>
      <c r="F13" s="167"/>
      <c r="G13" s="21"/>
      <c r="H13" s="21"/>
      <c r="I13" s="21"/>
      <c r="J13" s="21"/>
    </row>
    <row r="14" spans="2:10" ht="51.75" customHeight="1">
      <c r="B14" s="22" t="s">
        <v>286</v>
      </c>
      <c r="C14" s="38" t="s">
        <v>287</v>
      </c>
      <c r="D14" s="167" t="s">
        <v>308</v>
      </c>
      <c r="E14" s="167"/>
      <c r="F14" s="167"/>
      <c r="G14" s="21"/>
      <c r="H14" s="21"/>
      <c r="I14" s="21"/>
      <c r="J14" s="21"/>
    </row>
    <row r="15" spans="2:10" ht="37.5" customHeight="1">
      <c r="B15" s="22" t="s">
        <v>293</v>
      </c>
      <c r="C15" s="38" t="s">
        <v>294</v>
      </c>
      <c r="D15" s="167" t="s">
        <v>309</v>
      </c>
      <c r="E15" s="167"/>
      <c r="F15" s="167"/>
      <c r="G15" s="21"/>
      <c r="H15" s="21"/>
      <c r="I15" s="21"/>
      <c r="J15" s="21"/>
    </row>
    <row r="16" spans="2:10" ht="88.5" customHeight="1">
      <c r="B16" s="22" t="s">
        <v>300</v>
      </c>
      <c r="C16" s="38">
        <v>20</v>
      </c>
      <c r="D16" s="167" t="s">
        <v>310</v>
      </c>
      <c r="E16" s="167"/>
      <c r="F16" s="167"/>
      <c r="G16" s="21"/>
      <c r="H16" s="21"/>
      <c r="I16" s="21"/>
      <c r="J16" s="21"/>
    </row>
    <row r="17" spans="2:10" ht="14.25" customHeight="1">
      <c r="B17" s="44"/>
      <c r="C17" s="44"/>
      <c r="D17" s="21"/>
      <c r="E17" s="21"/>
      <c r="F17" s="21"/>
      <c r="G17" s="21"/>
      <c r="H17" s="21"/>
      <c r="I17" s="21"/>
      <c r="J17" s="21"/>
    </row>
    <row r="18" spans="2:10" ht="14.25" customHeight="1">
      <c r="B18" s="21"/>
      <c r="C18" s="21"/>
      <c r="D18" s="21"/>
      <c r="E18" s="21"/>
      <c r="F18" s="21"/>
      <c r="G18" s="21"/>
      <c r="H18" s="21"/>
      <c r="I18" s="21"/>
      <c r="J18" s="21"/>
    </row>
    <row r="19" spans="2:10" ht="14.25" customHeight="1">
      <c r="B19" s="21"/>
      <c r="C19" s="21"/>
      <c r="D19" s="21"/>
      <c r="E19" s="21"/>
      <c r="F19" s="21"/>
      <c r="G19" s="21"/>
      <c r="H19" s="21"/>
      <c r="I19" s="21"/>
      <c r="J19" s="21"/>
    </row>
    <row r="20" spans="2:10" ht="14.25" customHeight="1">
      <c r="B20" s="21"/>
      <c r="C20" s="21"/>
      <c r="D20" s="21"/>
      <c r="E20" s="21"/>
      <c r="F20" s="21"/>
      <c r="G20" s="21"/>
      <c r="H20" s="21"/>
      <c r="I20" s="21"/>
      <c r="J20" s="21"/>
    </row>
    <row r="21" spans="2:10" ht="14.25" customHeight="1">
      <c r="B21" s="21"/>
      <c r="C21" s="21"/>
      <c r="D21" s="21"/>
      <c r="E21" s="21"/>
      <c r="F21" s="21"/>
      <c r="G21" s="21"/>
      <c r="H21" s="21"/>
      <c r="I21" s="21"/>
      <c r="J21" s="21"/>
    </row>
    <row r="22" spans="2:10" ht="14.25" customHeight="1">
      <c r="B22" s="21"/>
      <c r="C22" s="21"/>
      <c r="D22" s="21"/>
      <c r="E22" s="48" t="s">
        <v>40</v>
      </c>
      <c r="F22" s="21"/>
      <c r="G22" s="48" t="s">
        <v>311</v>
      </c>
      <c r="H22" s="21"/>
      <c r="I22" s="21"/>
      <c r="J22" s="21"/>
    </row>
    <row r="23" spans="2:10" ht="14.25" customHeight="1">
      <c r="B23" s="21"/>
      <c r="C23" s="21"/>
      <c r="D23" s="21"/>
      <c r="E23" s="48" t="s">
        <v>312</v>
      </c>
      <c r="F23" s="21"/>
      <c r="G23" s="48" t="s">
        <v>313</v>
      </c>
      <c r="H23" s="21"/>
      <c r="I23" s="21"/>
      <c r="J23" s="21"/>
    </row>
    <row r="24" spans="2:10" ht="14.25" customHeight="1">
      <c r="B24" s="21"/>
      <c r="C24" s="21"/>
      <c r="D24" s="21"/>
      <c r="E24" s="21"/>
      <c r="F24" s="21"/>
      <c r="G24" s="48" t="s">
        <v>314</v>
      </c>
      <c r="H24" s="21"/>
      <c r="I24" s="21"/>
      <c r="J24" s="21"/>
    </row>
    <row r="25" spans="2:10" ht="14.25" customHeight="1">
      <c r="B25" s="21"/>
      <c r="C25" s="21"/>
      <c r="D25" s="21"/>
      <c r="E25" s="21"/>
      <c r="F25" s="21"/>
      <c r="G25" s="48" t="s">
        <v>315</v>
      </c>
      <c r="H25" s="21"/>
      <c r="I25" s="21"/>
      <c r="J25" s="21"/>
    </row>
    <row r="26" spans="2:10" ht="14.25" customHeight="1">
      <c r="B26" s="21"/>
      <c r="C26" s="21"/>
      <c r="D26" s="21"/>
      <c r="E26" s="21"/>
      <c r="F26" s="21"/>
      <c r="G26" s="48" t="s">
        <v>316</v>
      </c>
      <c r="H26" s="21"/>
      <c r="I26" s="21"/>
      <c r="J26" s="21"/>
    </row>
    <row r="27" spans="2:10" ht="14.25" customHeight="1">
      <c r="B27" s="6"/>
      <c r="C27" s="6"/>
      <c r="D27" s="6"/>
      <c r="E27" s="6"/>
      <c r="F27" s="6"/>
      <c r="G27" s="6"/>
    </row>
    <row r="28" spans="2:10" ht="12.75" customHeight="1">
      <c r="B28" s="163" t="s">
        <v>317</v>
      </c>
      <c r="C28" s="167" t="s">
        <v>318</v>
      </c>
      <c r="D28" s="169" t="s">
        <v>319</v>
      </c>
      <c r="E28" s="169"/>
      <c r="F28" s="170" t="s">
        <v>320</v>
      </c>
      <c r="G28" s="170"/>
    </row>
    <row r="29" spans="2:10" ht="14.25" customHeight="1">
      <c r="B29" s="164"/>
      <c r="C29" s="167"/>
      <c r="D29" s="169"/>
      <c r="E29" s="169"/>
      <c r="F29" s="170"/>
      <c r="G29" s="170"/>
    </row>
    <row r="30" spans="2:10" ht="12.75" customHeight="1">
      <c r="B30" s="164"/>
      <c r="C30" s="167" t="s">
        <v>321</v>
      </c>
      <c r="D30" s="169" t="s">
        <v>319</v>
      </c>
      <c r="E30" s="169"/>
      <c r="F30" s="166" t="s">
        <v>322</v>
      </c>
      <c r="G30" s="166"/>
    </row>
    <row r="31" spans="2:10" ht="14.25" customHeight="1">
      <c r="B31" s="164"/>
      <c r="C31" s="167"/>
      <c r="D31" s="169"/>
      <c r="E31" s="169"/>
      <c r="F31" s="166"/>
      <c r="G31" s="166"/>
    </row>
    <row r="32" spans="2:10" ht="12.75" customHeight="1">
      <c r="B32" s="164"/>
      <c r="C32" s="167" t="s">
        <v>323</v>
      </c>
      <c r="D32" s="168" t="s">
        <v>324</v>
      </c>
      <c r="E32" s="168"/>
      <c r="F32" s="169" t="s">
        <v>319</v>
      </c>
      <c r="G32" s="169"/>
    </row>
    <row r="33" spans="2:7" ht="14.25" customHeight="1">
      <c r="B33" s="164"/>
      <c r="C33" s="167"/>
      <c r="D33" s="168"/>
      <c r="E33" s="168"/>
      <c r="F33" s="169"/>
      <c r="G33" s="169"/>
    </row>
    <row r="34" spans="2:7" ht="14.25" customHeight="1">
      <c r="B34" s="164"/>
      <c r="C34" s="14"/>
      <c r="D34" s="167" t="s">
        <v>325</v>
      </c>
      <c r="E34" s="167"/>
      <c r="F34" s="167" t="s">
        <v>326</v>
      </c>
      <c r="G34" s="167"/>
    </row>
    <row r="35" spans="2:7" ht="14.25" customHeight="1">
      <c r="B35" s="165"/>
      <c r="C35" s="14"/>
      <c r="D35" s="167" t="s">
        <v>327</v>
      </c>
      <c r="E35" s="167"/>
      <c r="F35" s="167"/>
      <c r="G35" s="167"/>
    </row>
  </sheetData>
  <sheetProtection selectLockedCells="1" selectUnlockedCells="1"/>
  <mergeCells count="23">
    <mergeCell ref="B2:G2"/>
    <mergeCell ref="H2:J2"/>
    <mergeCell ref="B4:C5"/>
    <mergeCell ref="D4:G4"/>
    <mergeCell ref="B6:B9"/>
    <mergeCell ref="D13:F13"/>
    <mergeCell ref="D14:F14"/>
    <mergeCell ref="D15:F15"/>
    <mergeCell ref="D16:F16"/>
    <mergeCell ref="D12:F12"/>
    <mergeCell ref="B28:B35"/>
    <mergeCell ref="F30:G31"/>
    <mergeCell ref="C32:C33"/>
    <mergeCell ref="D35:G35"/>
    <mergeCell ref="D32:E33"/>
    <mergeCell ref="F32:G33"/>
    <mergeCell ref="D34:E34"/>
    <mergeCell ref="F34:G34"/>
    <mergeCell ref="C30:C31"/>
    <mergeCell ref="D30:E31"/>
    <mergeCell ref="C28:C29"/>
    <mergeCell ref="D28:E29"/>
    <mergeCell ref="F28:G29"/>
  </mergeCells>
  <pageMargins left="0.75" right="0.75" top="1" bottom="1" header="0.51180555555555551" footer="0.51180555555555551"/>
  <pageSetup paperSize="9" scale="60" firstPageNumber="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GERENCIA </vt:lpstr>
      <vt:lpstr>ADMIN</vt:lpstr>
      <vt:lpstr>ASISTENCIAL</vt:lpstr>
      <vt:lpstr>TABLA VALORACION</vt:lpstr>
      <vt:lpstr>Priorización Riesgos</vt:lpstr>
      <vt:lpstr>'Priorización Riesgos'!Área_de_impresión</vt:lpstr>
      <vt:lpstr>'TABLA VALORACION'!Área_de_impresión</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Signa Angulo</dc:creator>
  <cp:lastModifiedBy>ELITEBOOK</cp:lastModifiedBy>
  <cp:revision/>
  <dcterms:created xsi:type="dcterms:W3CDTF">2012-03-26T19:12:11Z</dcterms:created>
  <dcterms:modified xsi:type="dcterms:W3CDTF">2025-11-06T18:54:48Z</dcterms:modified>
</cp:coreProperties>
</file>